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 activeTab="2"/>
  </bookViews>
  <sheets>
    <sheet name="1a - Cenowo-Techniczny" sheetId="1" r:id="rId1"/>
    <sheet name="1b Parametry techniczne" sheetId="2" r:id="rId2"/>
    <sheet name="1c - Cenowy" sheetId="3" r:id="rId3"/>
    <sheet name="1 d - Obrys budynków ŚCO" sheetId="4" r:id="rId4"/>
  </sheets>
  <definedNames>
    <definedName name="_xlnm.Print_Area" localSheetId="1">'1b Parametry techniczne'!$A$1:$Q$48</definedName>
    <definedName name="_xlnm.Print_Area" localSheetId="2">'1c - Cenowy'!$A$1:$J$20</definedName>
  </definedNames>
  <calcPr calcId="145621"/>
</workbook>
</file>

<file path=xl/calcChain.xml><?xml version="1.0" encoding="utf-8"?>
<calcChain xmlns="http://schemas.openxmlformats.org/spreadsheetml/2006/main">
  <c r="B8" i="3" l="1"/>
  <c r="B7" i="3"/>
  <c r="D34" i="1"/>
  <c r="D35" i="1" s="1"/>
  <c r="E13" i="3"/>
  <c r="E14" i="3"/>
  <c r="B6" i="3"/>
  <c r="E6" i="3"/>
  <c r="F6" i="3"/>
  <c r="H6" i="3" s="1"/>
  <c r="E7" i="3"/>
  <c r="F7" i="3" s="1"/>
  <c r="E8" i="3"/>
  <c r="F8" i="3"/>
  <c r="I8" i="3" s="1"/>
  <c r="J8" i="3" s="1"/>
  <c r="B9" i="3"/>
  <c r="F9" i="3" s="1"/>
  <c r="E9" i="3"/>
  <c r="B10" i="3"/>
  <c r="E10" i="3"/>
  <c r="F10" i="3" s="1"/>
  <c r="E24" i="1"/>
  <c r="G24" i="1" s="1"/>
  <c r="H24" i="1" s="1"/>
  <c r="E29" i="1"/>
  <c r="H8" i="3"/>
  <c r="A14" i="3"/>
  <c r="A13" i="3"/>
  <c r="D41" i="1"/>
  <c r="D36" i="1"/>
  <c r="D8" i="1"/>
  <c r="H8" i="1" s="1"/>
  <c r="D13" i="1"/>
  <c r="H13" i="1" s="1"/>
  <c r="D22" i="1"/>
  <c r="G10" i="1"/>
  <c r="H10" i="1"/>
  <c r="G42" i="1"/>
  <c r="H42" i="1" s="1"/>
  <c r="D40" i="1"/>
  <c r="D38" i="1"/>
  <c r="G37" i="1"/>
  <c r="H37" i="1" s="1"/>
  <c r="D37" i="1"/>
  <c r="G36" i="1"/>
  <c r="H36" i="1"/>
  <c r="G30" i="1"/>
  <c r="H30" i="1"/>
  <c r="G29" i="1"/>
  <c r="H29" i="1"/>
  <c r="C29" i="1"/>
  <c r="C28" i="1"/>
  <c r="G23" i="1"/>
  <c r="D23" i="1"/>
  <c r="H23" i="1"/>
  <c r="G22" i="1"/>
  <c r="H22" i="1" s="1"/>
  <c r="G21" i="1"/>
  <c r="D21" i="1"/>
  <c r="H21" i="1"/>
  <c r="G20" i="1"/>
  <c r="D20" i="1"/>
  <c r="H20" i="1"/>
  <c r="E18" i="1"/>
  <c r="G18" i="1" s="1"/>
  <c r="H18" i="1" s="1"/>
  <c r="D18" i="1"/>
  <c r="E17" i="1"/>
  <c r="G17" i="1" s="1"/>
  <c r="H17" i="1" s="1"/>
  <c r="D17" i="1"/>
  <c r="G13" i="1"/>
  <c r="G12" i="1"/>
  <c r="H12" i="1"/>
  <c r="G11" i="1"/>
  <c r="H11" i="1" s="1"/>
  <c r="G9" i="1"/>
  <c r="H9" i="1"/>
  <c r="G8" i="1"/>
  <c r="G7" i="1"/>
  <c r="H7" i="1"/>
  <c r="G6" i="1"/>
  <c r="H6" i="1" s="1"/>
  <c r="E28" i="1"/>
  <c r="G28" i="1" s="1"/>
  <c r="H28" i="1" s="1"/>
  <c r="H9" i="3" l="1"/>
  <c r="I9" i="3" s="1"/>
  <c r="J9" i="3" s="1"/>
  <c r="H10" i="3"/>
  <c r="I10" i="3"/>
  <c r="J10" i="3" s="1"/>
  <c r="H7" i="3"/>
  <c r="I7" i="3"/>
  <c r="J7" i="3" s="1"/>
  <c r="I6" i="3"/>
  <c r="J6" i="3" s="1"/>
  <c r="F11" i="3"/>
  <c r="J11" i="3" l="1"/>
</calcChain>
</file>

<file path=xl/sharedStrings.xml><?xml version="1.0" encoding="utf-8"?>
<sst xmlns="http://schemas.openxmlformats.org/spreadsheetml/2006/main" count="424" uniqueCount="227">
  <si>
    <t>FORMULARZ</t>
  </si>
  <si>
    <t>ZAŁĄCZNIK NR 1a</t>
  </si>
  <si>
    <t>C.D. ZAŁĄCZNIK NR 1a</t>
  </si>
  <si>
    <t>KOSZTY:</t>
  </si>
  <si>
    <t>ilość</t>
  </si>
  <si>
    <t>cena netto</t>
  </si>
  <si>
    <t>podatek VAT</t>
  </si>
  <si>
    <t>cena brutto</t>
  </si>
  <si>
    <t>koszt brutto</t>
  </si>
  <si>
    <t>czas</t>
  </si>
  <si>
    <t>uwagi</t>
  </si>
  <si>
    <t>UWAGI:</t>
  </si>
  <si>
    <t>KOSZTY POCZĄTKOWE:</t>
  </si>
  <si>
    <t>szt.</t>
  </si>
  <si>
    <t>zł</t>
  </si>
  <si>
    <t>%</t>
  </si>
  <si>
    <t>m-ce</t>
  </si>
  <si>
    <t>aktywacja kart SIM voice</t>
  </si>
  <si>
    <t>z zachowaniem dotychczasowej numeracji ŚCO</t>
  </si>
  <si>
    <t>Warunki i ceny w zielonej części tabeli wymagane - do zaakceptowania przez Wykonawcę</t>
  </si>
  <si>
    <t>aktywacja kart SIM data</t>
  </si>
  <si>
    <t>Warunki i ceny w zielonej części tabeli wymagane - do zaakceptowania przez Wykonawcę
Do 2 wind (producent: Wittur Sp. z o.o. w Warszawie) instalowanych przez firme Maxtel preferowane są karty bezpinowe.</t>
  </si>
  <si>
    <t>akcesoria</t>
  </si>
  <si>
    <t>Akcesoria wg wymagań w części niebieskiej tabeli i umowie.</t>
  </si>
  <si>
    <t>aparaty serwisowe</t>
  </si>
  <si>
    <t>(bez umów)</t>
  </si>
  <si>
    <t>akcesoria aparatów serwisowych</t>
  </si>
  <si>
    <t>Akcesoria wg wymagań w części niebieskiej tabeli.</t>
  </si>
  <si>
    <t>usługi (aktywacja)</t>
  </si>
  <si>
    <t>zarządzanie on-line</t>
  </si>
  <si>
    <t>(usługi, bilingi, status, pakiety, koszty, deaktywacja SIM, roaming, poczta głosowa, itp.)</t>
  </si>
  <si>
    <t>dla konta</t>
  </si>
  <si>
    <t>Usługa zarządzania on-line kompletna dla 1 konta klienta</t>
  </si>
  <si>
    <t>(zdalne administrowanie (programami i danymi), monitorowanie aktywności i ochrona (blokady, połączeń, telefonów, antywirusowa, hasłami, itp.)</t>
  </si>
  <si>
    <t>migracja numerów</t>
  </si>
  <si>
    <t>KOSZTY STAŁE:</t>
  </si>
  <si>
    <t>abonamenty/pakiety:</t>
  </si>
  <si>
    <t>typu voice</t>
  </si>
  <si>
    <t>typu data</t>
  </si>
  <si>
    <t>inne</t>
  </si>
  <si>
    <t>biling</t>
  </si>
  <si>
    <t>Bezpłatny papierowy wydruk bilingowy dostarczany pocztą/kurierem - na żadanie</t>
  </si>
  <si>
    <t>e-biling</t>
  </si>
  <si>
    <t>Bezpłatny elektroniczny biling dostarczany mailem / dostępny on-line  (możliwy eksport do formatu MS Excel)</t>
  </si>
  <si>
    <t>limity+SMS</t>
  </si>
  <si>
    <t>właczenie/wyłaczenie; usługa; SMS informacyjny</t>
  </si>
  <si>
    <t>Bezpłatny (koszt w cenie abonamentów/pakietów) system umożliwiający przyznawanie i zmianę limitów (minut wychodzących) dla poszczególnych abonamentów oraz powiadamiania użytkownika o jego przekroczeniu</t>
  </si>
  <si>
    <t>KOSZTY INNE:</t>
  </si>
  <si>
    <t>Warunki i ceny w niebieskiej części tabeli  wymagane - do zaakceptowania przez Wykonawcę</t>
  </si>
  <si>
    <t>aparaty:</t>
  </si>
  <si>
    <t>akcesoria:</t>
  </si>
  <si>
    <t>bezpłatne (w cenach aparatów telefonicznych):</t>
  </si>
  <si>
    <t>ładowarka sieciowa</t>
  </si>
  <si>
    <t>Cena 1 zł netto, jeśli akcesorium nie wystepuje w komplecie "fabrycznym"</t>
  </si>
  <si>
    <t>zestaw słuchawkowy</t>
  </si>
  <si>
    <t>komplet na 2 lata</t>
  </si>
  <si>
    <t>wymiana karty SIM</t>
  </si>
  <si>
    <t>na żądanie; ilość maksymalna</t>
  </si>
  <si>
    <t>Wymiana wymagana względami technicznymi (zmiana formatu ze względu na zmianę aparatów) bądź losowymi (zalanie, uszkodzenie, zagubienie, itp.)</t>
  </si>
  <si>
    <t>usługi:</t>
  </si>
  <si>
    <t>bezpłatne (w cenie abonamentu):</t>
  </si>
  <si>
    <t>naliczanie sekundowe</t>
  </si>
  <si>
    <t>limity minutowe - wł. / wył  i usługa</t>
  </si>
  <si>
    <t>bezpłatny SMS po przekroczeniu limitu</t>
  </si>
  <si>
    <t>zarządzanie on-line kontem ŚCO (usługi, bilingi, status, pakiety, koszty, deaktywacja SIM, roaming, itp.), bezpieczeństwo</t>
  </si>
  <si>
    <t>bezpłatna aktywacja i modyfikacja usług, użytkowanie, wł/wył. Usług, biling itp.</t>
  </si>
  <si>
    <t>odsłuchiwanie poczty głosowej</t>
  </si>
  <si>
    <t>Odsłuchiwanie poczty głosowej bezpłatne na terenie całego kraju (Polski) - zgodnie z mapami zasięgu</t>
  </si>
  <si>
    <t>przekierowania</t>
  </si>
  <si>
    <t>10 dni</t>
  </si>
  <si>
    <t>opieka doradcy biznesowego i wsparcie techniczne</t>
  </si>
  <si>
    <t>Rabaty nie są obligatoryjnie wymagane - jednak jeśli występują, należy je uwzględnić w podawanych cenach</t>
  </si>
  <si>
    <t xml:space="preserve"> </t>
  </si>
  <si>
    <t>(jeśli nie zaznaczono inaczej: ceny w tabeli są cenami netto)</t>
  </si>
  <si>
    <t>Okresem rozliczeniowym jest miesiąc kalendarzowy</t>
  </si>
  <si>
    <t>ZAŁACZNIK Nr 1b</t>
  </si>
  <si>
    <t>Model sugerowany</t>
  </si>
  <si>
    <t>Ilość</t>
  </si>
  <si>
    <t>Parametry fizyczne:</t>
  </si>
  <si>
    <t>Waga</t>
  </si>
  <si>
    <t>pomiędzy wartościami</t>
  </si>
  <si>
    <t>gram</t>
  </si>
  <si>
    <t>Wyświetlacz</t>
  </si>
  <si>
    <t>Wielkość</t>
  </si>
  <si>
    <t>cala</t>
  </si>
  <si>
    <t xml:space="preserve">Rozdzielczość wyświetlacza </t>
  </si>
  <si>
    <t>minimum</t>
  </si>
  <si>
    <t>1280x720</t>
  </si>
  <si>
    <t>pikseli</t>
  </si>
  <si>
    <t>1280 x 720</t>
  </si>
  <si>
    <t>Głębia kolorów</t>
  </si>
  <si>
    <t>16M</t>
  </si>
  <si>
    <t>Procesor</t>
  </si>
  <si>
    <t>Architektura</t>
  </si>
  <si>
    <t>rdzeni</t>
  </si>
  <si>
    <t>8 rdzeni</t>
  </si>
  <si>
    <t>Taktowanie</t>
  </si>
  <si>
    <t>GHz</t>
  </si>
  <si>
    <t>1,6 GHz</t>
  </si>
  <si>
    <t>System operacyjny</t>
  </si>
  <si>
    <t>wymagany</t>
  </si>
  <si>
    <t>Android</t>
  </si>
  <si>
    <t>TAK</t>
  </si>
  <si>
    <t>Aparat</t>
  </si>
  <si>
    <t>Rozdzielczość aparatu z tyłu</t>
  </si>
  <si>
    <t>Mpix</t>
  </si>
  <si>
    <t>Rozdzielczość aparatu z przodu</t>
  </si>
  <si>
    <t>Bateria</t>
  </si>
  <si>
    <t>Pojemność</t>
  </si>
  <si>
    <t>mAh</t>
  </si>
  <si>
    <t>Czas rozmów:</t>
  </si>
  <si>
    <t>maximum (w sieci 3G)</t>
  </si>
  <si>
    <t>h</t>
  </si>
  <si>
    <t>Czas transmisji</t>
  </si>
  <si>
    <t>Wytrzymałość</t>
  </si>
  <si>
    <t>Odporność na wodę i pył</t>
  </si>
  <si>
    <t>WYMAGANE</t>
  </si>
  <si>
    <t>Pamięć</t>
  </si>
  <si>
    <t>Pamięć ROM</t>
  </si>
  <si>
    <t>GB</t>
  </si>
  <si>
    <t>Pamięć RAM</t>
  </si>
  <si>
    <t>Transmisja danych</t>
  </si>
  <si>
    <t>Bluetooth</t>
  </si>
  <si>
    <t>ANT+</t>
  </si>
  <si>
    <t>2G GSM, 3G WCDMA, 4G LTE</t>
  </si>
  <si>
    <t>Obsługa GPS</t>
  </si>
  <si>
    <t>Obsługa  GLONASS</t>
  </si>
  <si>
    <t>NFC</t>
  </si>
  <si>
    <t>WiFi</t>
  </si>
  <si>
    <t>FORMULARZ CENOWY</t>
  </si>
  <si>
    <t>ZAŁĄCZNIK NR 1c</t>
  </si>
  <si>
    <t>Nr kolumny:</t>
  </si>
  <si>
    <t>Specyfikacja</t>
  </si>
  <si>
    <t xml:space="preserve">ilość sztuk </t>
  </si>
  <si>
    <t>Podatek VAT</t>
  </si>
  <si>
    <t>Kwota VAT w PLN</t>
  </si>
  <si>
    <t>SUMA:</t>
  </si>
  <si>
    <t>Oferowane modele:</t>
  </si>
  <si>
    <t>Wypełnieniu przez Wykonawcę podlegają pola czerwone.</t>
  </si>
  <si>
    <t>……………………………</t>
  </si>
  <si>
    <t xml:space="preserve">podpis i pieczęć Wykonawcy </t>
  </si>
  <si>
    <t>Usługa bezpieczeństwa on-line kompletna dla 1 konta klienta</t>
  </si>
  <si>
    <t>Dane cen netto abonamentów typu voice i typu data  przenoszą się automatycznie po wpisaniu w  załączniku 1c</t>
  </si>
  <si>
    <t>Bezpłatny (koszt w cenie abonamentów) dostęp elektroniczny do konta klienta umożliwiający zarządzanie on-line (usługi, bilingi, status, pakiety, koszty, blokowanie, deaktywacja SIM, itp.) - wymagane udostępnienie, na ewentualne żądanie Zamawiającego, konta demo na potrzeby i czas przetargu (dotyczy Operatorów innych niż Polkomtel)</t>
  </si>
  <si>
    <t>cena netto/
1 m-c</t>
  </si>
  <si>
    <t>cena brutto/
1 m-c</t>
  </si>
  <si>
    <t>Migracja w przypadku operatora innego niż Polkomtel - w cenie aktywacji numerów</t>
  </si>
  <si>
    <t>(za łącznie 6000 zł netto)</t>
  </si>
  <si>
    <t>Ilość ograniczona łączną kwotą lub opcja ewentualnej dopłaty do wartości telefonupo przekroczeniu kwoty przeznaczonej na aparaty serwisowe</t>
  </si>
  <si>
    <t>bezpieczeństwo/MDM</t>
  </si>
  <si>
    <t>Odnawialny, comiesięczny pakiet minimum 20GB w cenie każdego abonamentu typu "data"; po przekroczeniu pakietu możliwy jest bezpłatny transfer z prędkością minimum 32 kb/s, pakietami o wielkości maksimum 50 kB</t>
  </si>
  <si>
    <t>pakiet dostępu do internetu - minimum 20GB</t>
  </si>
  <si>
    <t>nielimitowane minuty - do swojej sieci i poza swoją sieć w całym kraju i pakiet minimum 5GB internetu</t>
  </si>
  <si>
    <t>(zdalne administrowanie (programami i danymi), monitorowanie aktywności i ochrona (blokady, połączeń, telefonów, antywirusowa, hasłami, itp.))</t>
  </si>
  <si>
    <t>Bezpłatny (koszt w cenie abonamentów/pakietów) system umożliwiający zarządzanie bezpieczeństwem telefonów; opcja rozszerzenia do 90 SiM</t>
  </si>
  <si>
    <t>telefony 1</t>
  </si>
  <si>
    <t>telefony 2</t>
  </si>
  <si>
    <t>serwisowe sztuki przez 2 lata po 1 zł netto</t>
  </si>
  <si>
    <t>Na żądanie z bieżącej oferty handlowej - poprzez (kolejne) odejmowanie bieżącej wartości netto z kwoty 6000 zł netto; w czasie trwania umowy i zgodnie z zapisami umowy, bez aktywnych kart SiM; z dedykowanymi akcesoriami na zasadach jak dla pozostałych telefonów - w ilości odpowiadającej ilosci zakupowanych aparatów</t>
  </si>
  <si>
    <t>dostawa (jednorazowo i łącznie przez 2 lata)</t>
  </si>
  <si>
    <t>dotyczy też dodatkowo - nieokreślonej tu, właściwej liczby egzemplarzy serwiso-wych w ramach  umowy</t>
  </si>
  <si>
    <t>sugerowany Samsung Galaxy Xcover 4s (kolor czarny)</t>
  </si>
  <si>
    <t>sugerowany Samsung Galaxy S10e (kolor czarny)</t>
  </si>
  <si>
    <t>System (-y)  MDM</t>
  </si>
  <si>
    <t>Wszystkie telefony, akcesoria i karty SiM muszą być fabrycznie nowe</t>
  </si>
  <si>
    <t>Przekierowanie na inny numer krajowy - bezpłatne jako usługa i jako koszty połączeń (krajowych)</t>
  </si>
  <si>
    <t>nie dotyczy</t>
  </si>
  <si>
    <t>Samsung Galaxy S10e</t>
  </si>
  <si>
    <t>Samsung Galaxy Xcover 4s</t>
  </si>
  <si>
    <r>
      <t xml:space="preserve">Abonament typu </t>
    </r>
    <r>
      <rPr>
        <b/>
        <sz val="10"/>
        <rFont val="Arial"/>
        <family val="2"/>
        <charset val="238"/>
      </rPr>
      <t>data</t>
    </r>
  </si>
  <si>
    <t>Inne koszty lub rabaty mogą wystąpić, ale nie muszą - należy je zsumować w kosztach abonamentów</t>
  </si>
  <si>
    <t>2.7GHz, 2.3GHz, 1.9GHz</t>
  </si>
  <si>
    <t>2280 x 1080</t>
  </si>
  <si>
    <t>12.0 Mpix + 16.0 Mpix</t>
  </si>
  <si>
    <t>10.0 Mpix</t>
  </si>
  <si>
    <t>v5.0</t>
  </si>
  <si>
    <t>Obsługa Beidou i Galileo</t>
  </si>
  <si>
    <t>802.11 a/b/g/n/ac/ax 2.4G+5GHz, HE80, MIMO, 1024-QAM</t>
  </si>
  <si>
    <t>12.0 Mpix + 15.0 Mpix</t>
  </si>
  <si>
    <t>9.0 Mpix</t>
  </si>
  <si>
    <t>do 19</t>
  </si>
  <si>
    <t>do 12</t>
  </si>
  <si>
    <t>minimum (w sieci 3G)</t>
  </si>
  <si>
    <t>IP68 zgodnie z międzynarodową normą IEC 60529</t>
  </si>
  <si>
    <t>Jasność aparatu (Multiple)</t>
  </si>
  <si>
    <t>F1.5/F2.4 (Dual Aperture), F2.2</t>
  </si>
  <si>
    <t>Typ gniazda SIM</t>
  </si>
  <si>
    <t>SIM 1 + Hybrid (SIM lub MicroSD)</t>
  </si>
  <si>
    <t>Sieć i transmisja danych</t>
  </si>
  <si>
    <t>4G FDD LTE
B1(2100), B2(1900), B3(1800), B4(AWS), B5(850), B7(2600), B8(900), B12(700), B13(700), B17(700), B18(800), B19(800), B20(800), B25(1900), B26(850), B28(700), B32(1500), B66(AWS-3)</t>
  </si>
  <si>
    <t>4G TDD LTE
B38(2600), B39(1900), B40(2300), B41(2500)</t>
  </si>
  <si>
    <t>2G GSM, 3G WCDMA</t>
  </si>
  <si>
    <t>2G GSM, 3G UMTS</t>
  </si>
  <si>
    <t>Gniazdo słuchawkowe</t>
  </si>
  <si>
    <t>3.5mm Stereo</t>
  </si>
  <si>
    <t>Interfejs USB</t>
  </si>
  <si>
    <t>USB typu C</t>
  </si>
  <si>
    <t>Czujniki</t>
  </si>
  <si>
    <t>Akcelerometr, Barometr, Czytnik linii papilarnych, Czujnik żyroskopowy, Czujnik geomagnetyczny, Czujnik Halla, Czujnik koloru RGB, Czujnik zbliżeniowy</t>
  </si>
  <si>
    <t>5,8 / 5,6 (zaokrąglenia)</t>
  </si>
  <si>
    <t>Jasność aparatu</t>
  </si>
  <si>
    <t>F1,7</t>
  </si>
  <si>
    <t>Dual SiM + MicroSD</t>
  </si>
  <si>
    <r>
      <t>4G FDD LTE</t>
    </r>
    <r>
      <rPr>
        <sz val="9"/>
        <rFont val="Arial"/>
        <family val="2"/>
        <charset val="238"/>
      </rPr>
      <t>B1(2100), B3(1800), B5(850), B7(2600), B8(900), B20(800), B28(700)</t>
    </r>
  </si>
  <si>
    <r>
      <t>4G TDD LTE</t>
    </r>
    <r>
      <rPr>
        <sz val="9"/>
        <rFont val="Arial"/>
        <family val="2"/>
        <charset val="238"/>
      </rPr>
      <t>B38(2600), B40(2300)</t>
    </r>
  </si>
  <si>
    <t>802.11 a/b/g/n/ac 2.4G+5GHz, VHT80</t>
  </si>
  <si>
    <t>Akcelerometr, Czujnik geomagnetyczny, Czujnik światła, Czujnik zbliżeniowy</t>
  </si>
  <si>
    <t>Odporność na wstrząsy wodę i pył</t>
  </si>
  <si>
    <t>(IP68) i norma MIL-STD 810G</t>
  </si>
  <si>
    <t>Abonamenty bezpieczeństwo / MDM</t>
  </si>
  <si>
    <r>
      <t xml:space="preserve">Abonamenty typu </t>
    </r>
    <r>
      <rPr>
        <b/>
        <sz val="10"/>
        <rFont val="Arial"/>
        <family val="2"/>
        <charset val="238"/>
      </rPr>
      <t>voice</t>
    </r>
    <r>
      <rPr>
        <sz val="10"/>
        <rFont val="Arial"/>
        <family val="2"/>
        <charset val="238"/>
      </rPr>
      <t xml:space="preserve"> i telefony 2 oraz zarządzanie</t>
    </r>
  </si>
  <si>
    <r>
      <t xml:space="preserve">Abonamenty typu </t>
    </r>
    <r>
      <rPr>
        <b/>
        <sz val="10"/>
        <rFont val="Arial"/>
        <family val="2"/>
        <charset val="238"/>
      </rPr>
      <t>voice</t>
    </r>
    <r>
      <rPr>
        <sz val="10"/>
        <rFont val="Arial"/>
        <family val="2"/>
        <charset val="238"/>
      </rPr>
      <t xml:space="preserve"> i telefony 1 oraz zarządzanie</t>
    </r>
  </si>
  <si>
    <r>
      <t xml:space="preserve">Abonamenty typu </t>
    </r>
    <r>
      <rPr>
        <b/>
        <sz val="10"/>
        <rFont val="Arial"/>
        <family val="2"/>
        <charset val="238"/>
      </rPr>
      <t>voice</t>
    </r>
    <r>
      <rPr>
        <sz val="10"/>
        <rFont val="Arial"/>
        <family val="2"/>
        <charset val="238"/>
      </rPr>
      <t xml:space="preserve"> bez telefonów 2 oraz zarządzanie</t>
    </r>
  </si>
  <si>
    <t>Możliwe zwiększenie lub zmniejszenie kontraktu o 10% wartości netto w czasie trwania umowy</t>
  </si>
  <si>
    <r>
      <t xml:space="preserve">Wartość </t>
    </r>
    <r>
      <rPr>
        <b/>
        <sz val="10"/>
        <rFont val="Arial"/>
        <family val="2"/>
        <charset val="238"/>
      </rPr>
      <t>abonamentów i sprzętu</t>
    </r>
    <r>
      <rPr>
        <sz val="10"/>
        <rFont val="Arial"/>
        <family val="2"/>
        <charset val="238"/>
      </rPr>
      <t xml:space="preserve"> brutto w PLN (kolumna 8+1x2x6 )</t>
    </r>
  </si>
  <si>
    <r>
      <t xml:space="preserve">Wartość </t>
    </r>
    <r>
      <rPr>
        <b/>
        <sz val="10"/>
        <rFont val="Arial"/>
        <family val="2"/>
        <charset val="238"/>
      </rPr>
      <t>abonamentów</t>
    </r>
    <r>
      <rPr>
        <sz val="10"/>
        <rFont val="Arial"/>
        <family val="2"/>
        <charset val="238"/>
      </rPr>
      <t xml:space="preserve"> brutto w PLN (kolumna 5+7)</t>
    </r>
  </si>
  <si>
    <r>
      <t xml:space="preserve">Wartośc </t>
    </r>
    <r>
      <rPr>
        <b/>
        <sz val="10"/>
        <rFont val="Arial"/>
        <family val="2"/>
        <charset val="238"/>
      </rPr>
      <t>abonamentów</t>
    </r>
    <r>
      <rPr>
        <sz val="10"/>
        <rFont val="Arial"/>
        <family val="2"/>
        <charset val="238"/>
      </rPr>
      <t xml:space="preserve"> netto w PLN (koluma 1x4)</t>
    </r>
  </si>
  <si>
    <r>
      <t xml:space="preserve">Kwota </t>
    </r>
    <r>
      <rPr>
        <b/>
        <sz val="10"/>
        <rFont val="Arial"/>
        <family val="2"/>
        <charset val="238"/>
      </rPr>
      <t>abonametów</t>
    </r>
    <r>
      <rPr>
        <sz val="10"/>
        <rFont val="Arial"/>
        <family val="2"/>
        <charset val="238"/>
      </rPr>
      <t xml:space="preserve"> netto w PLN przez 24 miesiące (kolumna 3x24 miesiące)</t>
    </r>
  </si>
  <si>
    <r>
      <t xml:space="preserve">Cena </t>
    </r>
    <r>
      <rPr>
        <b/>
        <sz val="10"/>
        <rFont val="Arial"/>
        <family val="2"/>
        <charset val="238"/>
      </rPr>
      <t>abonamentu</t>
    </r>
    <r>
      <rPr>
        <sz val="10"/>
        <rFont val="Arial"/>
        <family val="2"/>
        <charset val="238"/>
      </rPr>
      <t xml:space="preserve"> netto za 1 miesiąc w PLN</t>
    </r>
  </si>
  <si>
    <r>
      <t xml:space="preserve">Cena netto za </t>
    </r>
    <r>
      <rPr>
        <b/>
        <sz val="10"/>
        <rFont val="Arial"/>
        <family val="2"/>
        <charset val="238"/>
      </rPr>
      <t>sprzęt</t>
    </r>
    <r>
      <rPr>
        <sz val="10"/>
        <rFont val="Arial"/>
        <family val="2"/>
        <charset val="238"/>
      </rPr>
      <t xml:space="preserve"> (koszt stały-jednorazowy) w PLN</t>
    </r>
  </si>
  <si>
    <t>Orientacyjny plan obrysu budynków - możliwa wizja lokalna</t>
  </si>
  <si>
    <t xml:space="preserve">Ewentualne modele alternatywne - telefon 2 </t>
  </si>
  <si>
    <t>Parametry wymagane - telefon 2</t>
  </si>
  <si>
    <t>Ewentualne modele alternatywne - telefon 1</t>
  </si>
  <si>
    <t>Parametry wymagane - telefon 1</t>
  </si>
  <si>
    <t>Dane modeli telefonów 1 przenoszą się automatycznie po wpisaniu w  załączniku  1c
Dopuszczalna cena maksymalna to 150 zł netto (reszta wartości kompensowana wysokością abonamentu)</t>
  </si>
  <si>
    <t>Dane modeli telefonów 2 przenoszą się automatycznie po wpisaniu w  załączniku  1c
Dopuszczalna cena maksymalna to 100 zł netto (reszta wartości kompensowana wysokością abonamentu)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</si>
</sst>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 CE"/>
      <charset val="238"/>
    </font>
    <font>
      <sz val="11"/>
      <color indexed="55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1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1"/>
    </font>
    <font>
      <sz val="9"/>
      <name val="Arial"/>
      <family val="2"/>
      <charset val="238"/>
    </font>
    <font>
      <i/>
      <sz val="11"/>
      <color indexed="55"/>
      <name val="Czcionka tekstu podstawowego"/>
      <charset val="238"/>
    </font>
    <font>
      <b/>
      <sz val="11"/>
      <color indexed="55"/>
      <name val="Czcionka tekstu podstawowego"/>
      <charset val="238"/>
    </font>
    <font>
      <sz val="15"/>
      <color indexed="55"/>
      <name val="Inherit"/>
      <charset val="238"/>
    </font>
    <font>
      <sz val="11"/>
      <color indexed="55"/>
      <name val="Inherit"/>
      <charset val="238"/>
    </font>
    <font>
      <sz val="20"/>
      <name val="Arial"/>
      <family val="2"/>
      <charset val="238"/>
    </font>
    <font>
      <sz val="12"/>
      <color indexed="46"/>
      <name val="Arial"/>
      <family val="2"/>
      <charset val="238"/>
    </font>
    <font>
      <sz val="8"/>
      <name val="Arial CE"/>
      <charset val="238"/>
    </font>
    <font>
      <sz val="11"/>
      <color indexed="55"/>
      <name val="Czcionka tekstu podstawowego"/>
      <family val="2"/>
      <charset val="238"/>
    </font>
    <font>
      <sz val="12"/>
      <color indexed="63"/>
      <name val="Arial"/>
      <family val="2"/>
      <charset val="238"/>
    </font>
    <font>
      <sz val="10"/>
      <color indexed="63"/>
      <name val="Arial"/>
      <family val="2"/>
      <charset val="238"/>
    </font>
    <font>
      <sz val="10"/>
      <color indexed="55"/>
      <name val="Czcionka tekstu podstawowego"/>
      <family val="2"/>
      <charset val="238"/>
    </font>
    <font>
      <sz val="10"/>
      <color indexed="55"/>
      <name val="Arial"/>
      <family val="2"/>
      <charset val="238"/>
    </font>
    <font>
      <sz val="9"/>
      <color indexed="55"/>
      <name val="Inherit"/>
      <charset val="238"/>
    </font>
    <font>
      <sz val="11"/>
      <color indexed="55"/>
      <name val="Czcionka tekstu podstawowego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0"/>
      <color indexed="45"/>
      <name val="Arial"/>
      <family val="2"/>
      <charset val="238"/>
    </font>
    <font>
      <sz val="11"/>
      <color rgb="FF000000"/>
      <name val="Czcionka tekstu podstawowego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34"/>
        <bgColor indexed="19"/>
      </patternFill>
    </fill>
    <fill>
      <patternFill patternType="solid">
        <fgColor indexed="18"/>
        <bgColor indexed="23"/>
      </patternFill>
    </fill>
    <fill>
      <patternFill patternType="solid">
        <fgColor indexed="14"/>
        <bgColor indexed="23"/>
      </patternFill>
    </fill>
    <fill>
      <patternFill patternType="solid">
        <fgColor indexed="19"/>
        <bgColor indexed="19"/>
      </patternFill>
    </fill>
    <fill>
      <patternFill patternType="solid">
        <fgColor indexed="26"/>
        <bgColor indexed="26"/>
      </patternFill>
    </fill>
    <fill>
      <patternFill patternType="solid">
        <fgColor indexed="36"/>
        <bgColor indexed="1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8"/>
      </patternFill>
    </fill>
    <fill>
      <patternFill patternType="solid">
        <fgColor indexed="23"/>
        <bgColor indexed="18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18"/>
      </patternFill>
    </fill>
    <fill>
      <patternFill patternType="solid">
        <fgColor indexed="39"/>
        <bgColor indexed="37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7" fillId="0" borderId="0"/>
  </cellStyleXfs>
  <cellXfs count="132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wrapText="1"/>
    </xf>
    <xf numFmtId="0" fontId="3" fillId="0" borderId="0" xfId="1" applyFont="1"/>
    <xf numFmtId="0" fontId="4" fillId="0" borderId="0" xfId="1" applyFont="1" applyAlignment="1">
      <alignment wrapText="1"/>
    </xf>
    <xf numFmtId="0" fontId="5" fillId="0" borderId="1" xfId="1" applyFont="1" applyBorder="1" applyAlignment="1">
      <alignment horizontal="center"/>
    </xf>
    <xf numFmtId="0" fontId="2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5" fillId="0" borderId="0" xfId="1" applyFont="1" applyAlignment="1">
      <alignment wrapText="1"/>
    </xf>
    <xf numFmtId="0" fontId="3" fillId="2" borderId="1" xfId="1" applyFont="1" applyFill="1" applyBorder="1"/>
    <xf numFmtId="0" fontId="2" fillId="2" borderId="2" xfId="1" applyFont="1" applyFill="1" applyBorder="1"/>
    <xf numFmtId="0" fontId="2" fillId="2" borderId="3" xfId="1" applyFont="1" applyFill="1" applyBorder="1"/>
    <xf numFmtId="0" fontId="2" fillId="2" borderId="4" xfId="1" applyFont="1" applyFill="1" applyBorder="1"/>
    <xf numFmtId="0" fontId="2" fillId="2" borderId="1" xfId="1" applyFont="1" applyFill="1" applyBorder="1"/>
    <xf numFmtId="2" fontId="2" fillId="2" borderId="1" xfId="1" applyNumberFormat="1" applyFont="1" applyFill="1" applyBorder="1"/>
    <xf numFmtId="0" fontId="2" fillId="2" borderId="1" xfId="1" applyFont="1" applyFill="1" applyBorder="1" applyAlignment="1">
      <alignment horizontal="center"/>
    </xf>
    <xf numFmtId="0" fontId="2" fillId="0" borderId="0" xfId="1" applyFont="1" applyAlignment="1" applyProtection="1">
      <alignment wrapText="1"/>
    </xf>
    <xf numFmtId="0" fontId="6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left"/>
    </xf>
    <xf numFmtId="0" fontId="3" fillId="3" borderId="1" xfId="1" applyFont="1" applyFill="1" applyBorder="1"/>
    <xf numFmtId="0" fontId="2" fillId="3" borderId="2" xfId="1" applyFont="1" applyFill="1" applyBorder="1"/>
    <xf numFmtId="0" fontId="2" fillId="3" borderId="3" xfId="1" applyFont="1" applyFill="1" applyBorder="1"/>
    <xf numFmtId="0" fontId="2" fillId="3" borderId="4" xfId="1" applyFont="1" applyFill="1" applyBorder="1"/>
    <xf numFmtId="0" fontId="2" fillId="3" borderId="5" xfId="1" applyFont="1" applyFill="1" applyBorder="1"/>
    <xf numFmtId="0" fontId="2" fillId="3" borderId="1" xfId="1" applyFont="1" applyFill="1" applyBorder="1"/>
    <xf numFmtId="0" fontId="2" fillId="3" borderId="1" xfId="1" applyFont="1" applyFill="1" applyBorder="1" applyAlignment="1">
      <alignment horizontal="center"/>
    </xf>
    <xf numFmtId="0" fontId="2" fillId="3" borderId="6" xfId="1" applyFont="1" applyFill="1" applyBorder="1"/>
    <xf numFmtId="0" fontId="2" fillId="3" borderId="5" xfId="1" applyFont="1" applyFill="1" applyBorder="1" applyAlignment="1">
      <alignment vertical="top"/>
    </xf>
    <xf numFmtId="0" fontId="2" fillId="3" borderId="1" xfId="1" applyFont="1" applyFill="1" applyBorder="1" applyAlignment="1">
      <alignment wrapText="1"/>
    </xf>
    <xf numFmtId="4" fontId="2" fillId="3" borderId="1" xfId="1" applyNumberFormat="1" applyFont="1" applyFill="1" applyBorder="1"/>
    <xf numFmtId="2" fontId="2" fillId="3" borderId="1" xfId="1" applyNumberFormat="1" applyFont="1" applyFill="1" applyBorder="1"/>
    <xf numFmtId="0" fontId="2" fillId="4" borderId="0" xfId="1" applyFont="1" applyFill="1" applyAlignment="1">
      <alignment wrapText="1"/>
    </xf>
    <xf numFmtId="0" fontId="7" fillId="0" borderId="0" xfId="0" applyFont="1" applyAlignment="1">
      <alignment horizontal="center"/>
    </xf>
    <xf numFmtId="0" fontId="6" fillId="3" borderId="1" xfId="1" applyFont="1" applyFill="1" applyBorder="1" applyAlignment="1">
      <alignment wrapText="1"/>
    </xf>
    <xf numFmtId="0" fontId="2" fillId="3" borderId="7" xfId="1" applyFont="1" applyFill="1" applyBorder="1"/>
    <xf numFmtId="0" fontId="8" fillId="0" borderId="0" xfId="1" applyFont="1" applyAlignment="1">
      <alignment wrapText="1"/>
    </xf>
    <xf numFmtId="0" fontId="3" fillId="5" borderId="1" xfId="1" applyFont="1" applyFill="1" applyBorder="1"/>
    <xf numFmtId="0" fontId="2" fillId="5" borderId="1" xfId="1" applyFont="1" applyFill="1" applyBorder="1"/>
    <xf numFmtId="0" fontId="2" fillId="5" borderId="1" xfId="1" applyFont="1" applyFill="1" applyBorder="1" applyAlignment="1">
      <alignment horizontal="center"/>
    </xf>
    <xf numFmtId="0" fontId="2" fillId="5" borderId="5" xfId="1" applyFont="1" applyFill="1" applyBorder="1"/>
    <xf numFmtId="0" fontId="2" fillId="5" borderId="1" xfId="1" applyFont="1" applyFill="1" applyBorder="1" applyAlignment="1">
      <alignment wrapText="1"/>
    </xf>
    <xf numFmtId="0" fontId="2" fillId="5" borderId="6" xfId="1" applyFont="1" applyFill="1" applyBorder="1"/>
    <xf numFmtId="0" fontId="2" fillId="5" borderId="7" xfId="1" applyFont="1" applyFill="1" applyBorder="1"/>
    <xf numFmtId="0" fontId="9" fillId="5" borderId="1" xfId="1" applyFont="1" applyFill="1" applyBorder="1" applyAlignment="1">
      <alignment wrapText="1"/>
    </xf>
    <xf numFmtId="0" fontId="2" fillId="0" borderId="6" xfId="1" applyFont="1" applyBorder="1"/>
    <xf numFmtId="0" fontId="9" fillId="0" borderId="5" xfId="1" applyFont="1" applyBorder="1" applyAlignment="1">
      <alignment wrapText="1"/>
    </xf>
    <xf numFmtId="0" fontId="2" fillId="0" borderId="5" xfId="1" applyFont="1" applyBorder="1" applyAlignment="1">
      <alignment wrapText="1"/>
    </xf>
    <xf numFmtId="0" fontId="9" fillId="5" borderId="1" xfId="1" applyFont="1" applyFill="1" applyBorder="1"/>
    <xf numFmtId="0" fontId="2" fillId="3" borderId="3" xfId="1" applyFont="1" applyFill="1" applyBorder="1" applyAlignment="1">
      <alignment horizontal="center"/>
    </xf>
    <xf numFmtId="0" fontId="2" fillId="5" borderId="7" xfId="1" applyFont="1" applyFill="1" applyBorder="1" applyAlignment="1">
      <alignment horizontal="center"/>
    </xf>
    <xf numFmtId="0" fontId="2" fillId="0" borderId="8" xfId="1" applyFont="1" applyBorder="1"/>
    <xf numFmtId="0" fontId="3" fillId="0" borderId="8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27" fillId="0" borderId="0" xfId="1"/>
    <xf numFmtId="0" fontId="27" fillId="0" borderId="0" xfId="1" applyAlignment="1">
      <alignment horizontal="center"/>
    </xf>
    <xf numFmtId="0" fontId="10" fillId="0" borderId="0" xfId="1" applyFont="1"/>
    <xf numFmtId="0" fontId="10" fillId="6" borderId="2" xfId="1" applyFont="1" applyFill="1" applyBorder="1" applyAlignment="1">
      <alignment horizontal="center"/>
    </xf>
    <xf numFmtId="0" fontId="11" fillId="7" borderId="1" xfId="1" applyFont="1" applyFill="1" applyBorder="1" applyAlignment="1">
      <alignment horizontal="center"/>
    </xf>
    <xf numFmtId="0" fontId="27" fillId="8" borderId="1" xfId="1" applyFill="1" applyBorder="1" applyProtection="1">
      <protection locked="0"/>
    </xf>
    <xf numFmtId="0" fontId="11" fillId="4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27" fillId="4" borderId="4" xfId="1" applyFill="1" applyBorder="1" applyProtection="1">
      <protection locked="0"/>
    </xf>
    <xf numFmtId="0" fontId="13" fillId="0" borderId="1" xfId="1" applyFont="1" applyBorder="1" applyAlignment="1">
      <alignment horizontal="left" wrapText="1" indent="1"/>
    </xf>
    <xf numFmtId="0" fontId="1" fillId="0" borderId="1" xfId="1" applyFont="1" applyBorder="1"/>
    <xf numFmtId="0" fontId="27" fillId="0" borderId="1" xfId="1" applyBorder="1" applyAlignment="1">
      <alignment horizontal="center"/>
    </xf>
    <xf numFmtId="0" fontId="27" fillId="0" borderId="1" xfId="1" applyBorder="1" applyProtection="1">
      <protection locked="0"/>
    </xf>
    <xf numFmtId="0" fontId="13" fillId="0" borderId="1" xfId="1" applyFont="1" applyBorder="1" applyAlignment="1">
      <alignment horizontal="left" wrapText="1" indent="2"/>
    </xf>
    <xf numFmtId="0" fontId="13" fillId="0" borderId="1" xfId="1" applyFont="1" applyBorder="1" applyAlignment="1">
      <alignment horizontal="center" wrapText="1"/>
    </xf>
    <xf numFmtId="0" fontId="1" fillId="0" borderId="1" xfId="1" applyFont="1" applyBorder="1" applyAlignment="1">
      <alignment horizontal="center" wrapText="1"/>
    </xf>
    <xf numFmtId="0" fontId="14" fillId="0" borderId="0" xfId="1" applyFont="1" applyAlignment="1">
      <alignment horizontal="left"/>
    </xf>
    <xf numFmtId="2" fontId="2" fillId="0" borderId="0" xfId="1" applyNumberFormat="1" applyFont="1"/>
    <xf numFmtId="0" fontId="2" fillId="0" borderId="5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" fontId="2" fillId="9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1" applyNumberFormat="1" applyFont="1" applyBorder="1" applyAlignment="1">
      <alignment horizontal="center" vertical="center"/>
    </xf>
    <xf numFmtId="4" fontId="2" fillId="10" borderId="1" xfId="1" applyNumberFormat="1" applyFont="1" applyFill="1" applyBorder="1" applyAlignment="1">
      <alignment horizontal="center" vertical="center"/>
    </xf>
    <xf numFmtId="9" fontId="2" fillId="0" borderId="1" xfId="1" applyNumberFormat="1" applyFont="1" applyBorder="1" applyAlignment="1">
      <alignment horizontal="center" vertical="center"/>
    </xf>
    <xf numFmtId="0" fontId="2" fillId="9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>
      <alignment horizontal="right"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 wrapText="1"/>
    </xf>
    <xf numFmtId="0" fontId="6" fillId="0" borderId="0" xfId="1" applyFont="1" applyAlignment="1">
      <alignment wrapText="1"/>
    </xf>
    <xf numFmtId="2" fontId="2" fillId="0" borderId="0" xfId="1" applyNumberFormat="1" applyFont="1" applyAlignment="1">
      <alignment horizontal="center" vertical="center"/>
    </xf>
    <xf numFmtId="0" fontId="15" fillId="0" borderId="0" xfId="0" applyFont="1"/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center"/>
    </xf>
    <xf numFmtId="0" fontId="21" fillId="0" borderId="1" xfId="1" applyFont="1" applyBorder="1" applyAlignment="1">
      <alignment wrapText="1"/>
    </xf>
    <xf numFmtId="0" fontId="27" fillId="0" borderId="1" xfId="1" applyFill="1" applyBorder="1" applyAlignment="1">
      <alignment horizontal="center"/>
    </xf>
    <xf numFmtId="0" fontId="22" fillId="0" borderId="1" xfId="1" applyFont="1" applyBorder="1" applyAlignment="1">
      <alignment horizontal="left" wrapText="1" indent="2"/>
    </xf>
    <xf numFmtId="0" fontId="1" fillId="0" borderId="1" xfId="1" applyFont="1" applyBorder="1" applyAlignment="1">
      <alignment wrapText="1"/>
    </xf>
    <xf numFmtId="0" fontId="20" fillId="0" borderId="1" xfId="1" applyFont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0" fillId="0" borderId="1" xfId="1" applyFont="1" applyBorder="1" applyAlignment="1">
      <alignment horizontal="center"/>
    </xf>
    <xf numFmtId="0" fontId="23" fillId="0" borderId="1" xfId="1" applyFont="1" applyBorder="1" applyAlignment="1">
      <alignment horizontal="center"/>
    </xf>
    <xf numFmtId="0" fontId="24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8" fillId="0" borderId="1" xfId="0" applyFont="1" applyBorder="1"/>
    <xf numFmtId="0" fontId="25" fillId="0" borderId="1" xfId="0" applyFont="1" applyBorder="1" applyAlignment="1">
      <alignment wrapText="1"/>
    </xf>
    <xf numFmtId="0" fontId="27" fillId="0" borderId="1" xfId="1" applyBorder="1"/>
    <xf numFmtId="0" fontId="12" fillId="0" borderId="2" xfId="1" applyFont="1" applyBorder="1" applyAlignment="1">
      <alignment horizontal="left" wrapText="1" indent="1"/>
    </xf>
    <xf numFmtId="0" fontId="27" fillId="0" borderId="3" xfId="1" applyBorder="1"/>
    <xf numFmtId="0" fontId="27" fillId="0" borderId="3" xfId="1" applyBorder="1" applyAlignment="1">
      <alignment horizontal="center"/>
    </xf>
    <xf numFmtId="0" fontId="27" fillId="0" borderId="3" xfId="1" applyBorder="1" applyProtection="1">
      <protection locked="0"/>
    </xf>
    <xf numFmtId="0" fontId="27" fillId="0" borderId="4" xfId="1" applyBorder="1" applyProtection="1">
      <protection locked="0"/>
    </xf>
    <xf numFmtId="0" fontId="1" fillId="0" borderId="3" xfId="1" applyFont="1" applyBorder="1" applyProtection="1">
      <protection locked="0"/>
    </xf>
    <xf numFmtId="0" fontId="27" fillId="0" borderId="4" xfId="1" applyBorder="1"/>
    <xf numFmtId="4" fontId="26" fillId="0" borderId="0" xfId="1" applyNumberFormat="1" applyFont="1" applyAlignment="1">
      <alignment horizontal="center" vertical="center"/>
    </xf>
    <xf numFmtId="0" fontId="2" fillId="11" borderId="0" xfId="1" applyFont="1" applyFill="1"/>
    <xf numFmtId="0" fontId="26" fillId="0" borderId="0" xfId="1" applyFont="1"/>
    <xf numFmtId="0" fontId="2" fillId="0" borderId="8" xfId="1" applyFont="1" applyBorder="1" applyAlignment="1">
      <alignment horizontal="right" vertical="center"/>
    </xf>
    <xf numFmtId="4" fontId="26" fillId="0" borderId="8" xfId="1" applyNumberFormat="1" applyFont="1" applyBorder="1" applyAlignment="1">
      <alignment horizontal="center" vertical="center"/>
    </xf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4" fontId="2" fillId="0" borderId="0" xfId="1" applyNumberFormat="1" applyFont="1" applyBorder="1" applyAlignment="1">
      <alignment horizontal="center" vertical="center"/>
    </xf>
    <xf numFmtId="2" fontId="2" fillId="0" borderId="0" xfId="1" applyNumberFormat="1" applyFont="1" applyBorder="1"/>
    <xf numFmtId="2" fontId="2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5" borderId="5" xfId="1" applyFont="1" applyFill="1" applyBorder="1" applyAlignment="1">
      <alignment vertical="top" wrapText="1"/>
    </xf>
    <xf numFmtId="0" fontId="2" fillId="5" borderId="5" xfId="1" applyFont="1" applyFill="1" applyBorder="1" applyAlignment="1">
      <alignment horizontal="left" vertical="top" wrapText="1"/>
    </xf>
    <xf numFmtId="0" fontId="2" fillId="2" borderId="5" xfId="1" applyFont="1" applyFill="1" applyBorder="1" applyAlignment="1">
      <alignment wrapText="1"/>
    </xf>
    <xf numFmtId="0" fontId="2" fillId="2" borderId="7" xfId="1" applyFont="1" applyFill="1" applyBorder="1" applyAlignment="1">
      <alignment wrapText="1"/>
    </xf>
    <xf numFmtId="0" fontId="10" fillId="12" borderId="1" xfId="1" applyFont="1" applyFill="1" applyBorder="1" applyAlignment="1">
      <alignment horizontal="center"/>
    </xf>
    <xf numFmtId="0" fontId="10" fillId="13" borderId="1" xfId="1" applyFont="1" applyFill="1" applyBorder="1" applyAlignment="1">
      <alignment horizontal="center"/>
    </xf>
    <xf numFmtId="0" fontId="11" fillId="12" borderId="1" xfId="1" applyFont="1" applyFill="1" applyBorder="1" applyAlignment="1">
      <alignment horizontal="center"/>
    </xf>
    <xf numFmtId="0" fontId="2" fillId="9" borderId="1" xfId="1" applyFont="1" applyFill="1" applyBorder="1" applyAlignment="1" applyProtection="1">
      <alignment horizontal="center" wrapText="1"/>
      <protection locked="0"/>
    </xf>
  </cellXfs>
  <cellStyles count="2">
    <cellStyle name="Normalny" xfId="0" builtinId="0"/>
    <cellStyle name="Tekst objaśnienia" xfId="1" builtinId="53" customBuiltin="1"/>
  </cellStyles>
  <dxfs count="2"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54545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95400</xdr:colOff>
      <xdr:row>25</xdr:row>
      <xdr:rowOff>97438</xdr:rowOff>
    </xdr:from>
    <xdr:to>
      <xdr:col>14</xdr:col>
      <xdr:colOff>123480</xdr:colOff>
      <xdr:row>25</xdr:row>
      <xdr:rowOff>97798</xdr:rowOff>
    </xdr:to>
    <xdr:sp macro="" textlink="">
      <xdr:nvSpPr>
        <xdr:cNvPr id="2" name="CustomShape 1"/>
        <xdr:cNvSpPr/>
      </xdr:nvSpPr>
      <xdr:spPr>
        <a:xfrm>
          <a:off x="11896200" y="6972120"/>
          <a:ext cx="239400" cy="360"/>
        </a:xfrm>
        <a:prstGeom prst="rightBrace">
          <a:avLst>
            <a:gd name="adj1" fmla="val -2147483648"/>
            <a:gd name="adj2" fmla="val 64912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pl-PL"/>
        </a:p>
      </xdr:txBody>
    </xdr:sp>
    <xdr:clientData/>
  </xdr:twoCellAnchor>
  <xdr:twoCellAnchor editAs="oneCell">
    <xdr:from>
      <xdr:col>13</xdr:col>
      <xdr:colOff>104760</xdr:colOff>
      <xdr:row>25</xdr:row>
      <xdr:rowOff>97438</xdr:rowOff>
    </xdr:from>
    <xdr:to>
      <xdr:col>14</xdr:col>
      <xdr:colOff>142414</xdr:colOff>
      <xdr:row>25</xdr:row>
      <xdr:rowOff>97798</xdr:rowOff>
    </xdr:to>
    <xdr:sp macro="" textlink="">
      <xdr:nvSpPr>
        <xdr:cNvPr id="3" name="CustomShape 1"/>
        <xdr:cNvSpPr/>
      </xdr:nvSpPr>
      <xdr:spPr>
        <a:xfrm>
          <a:off x="11905560" y="6972120"/>
          <a:ext cx="239400" cy="360"/>
        </a:xfrm>
        <a:prstGeom prst="rightBrace">
          <a:avLst>
            <a:gd name="adj1" fmla="val -2147483648"/>
            <a:gd name="adj2" fmla="val 64912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pl-PL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10</xdr:col>
      <xdr:colOff>180975</xdr:colOff>
      <xdr:row>50</xdr:row>
      <xdr:rowOff>85725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61925"/>
          <a:ext cx="5410200" cy="802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7"/>
  <sheetViews>
    <sheetView view="pageBreakPreview" topLeftCell="A13" zoomScale="85" zoomScaleNormal="75" zoomScalePageLayoutView="90" workbookViewId="0">
      <selection activeCell="P31" sqref="P31"/>
    </sheetView>
  </sheetViews>
  <sheetFormatPr defaultRowHeight="12.75"/>
  <cols>
    <col min="1" max="1" width="21.7109375" style="1" customWidth="1"/>
    <col min="2" max="2" width="19" style="1" customWidth="1"/>
    <col min="3" max="3" width="43.7109375" style="1" customWidth="1"/>
    <col min="4" max="4" width="9.7109375" style="1" customWidth="1"/>
    <col min="5" max="5" width="6.85546875" style="1" customWidth="1"/>
    <col min="6" max="6" width="8.5703125" style="1" customWidth="1"/>
    <col min="7" max="7" width="7.5703125" style="1" customWidth="1"/>
    <col min="8" max="8" width="8.5703125" style="1" customWidth="1"/>
    <col min="9" max="9" width="5.5703125" style="2" customWidth="1"/>
    <col min="10" max="10" width="7.42578125" style="2" customWidth="1"/>
    <col min="11" max="11" width="1.7109375" style="1" customWidth="1"/>
    <col min="12" max="12" width="24.7109375" style="1" customWidth="1"/>
    <col min="13" max="13" width="2.140625" style="1" customWidth="1"/>
    <col min="14" max="14" width="3" style="1" customWidth="1"/>
    <col min="15" max="15" width="4.28515625" style="1" customWidth="1"/>
    <col min="16" max="16" width="124.42578125" style="3" customWidth="1"/>
    <col min="17" max="16384" width="9.140625" style="1"/>
  </cols>
  <sheetData>
    <row r="2" spans="1:16" ht="27" customHeight="1">
      <c r="A2" s="4" t="s">
        <v>0</v>
      </c>
    </row>
    <row r="3" spans="1:16" ht="24.75" customHeight="1">
      <c r="A3" s="4" t="s">
        <v>1</v>
      </c>
      <c r="P3" s="5" t="s">
        <v>2</v>
      </c>
    </row>
    <row r="4" spans="1:16" ht="45.75" customHeight="1">
      <c r="A4" s="6" t="s">
        <v>3</v>
      </c>
      <c r="B4" s="7"/>
      <c r="C4" s="7"/>
      <c r="D4" s="8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8" t="s">
        <v>9</v>
      </c>
      <c r="J4" s="8"/>
      <c r="K4" s="7"/>
      <c r="L4" s="8" t="s">
        <v>10</v>
      </c>
      <c r="M4" s="7"/>
      <c r="P4" s="10" t="s">
        <v>11</v>
      </c>
    </row>
    <row r="5" spans="1:16">
      <c r="A5" s="11" t="s">
        <v>12</v>
      </c>
      <c r="B5" s="12"/>
      <c r="C5" s="13"/>
      <c r="D5" s="17" t="s">
        <v>13</v>
      </c>
      <c r="E5" s="17" t="s">
        <v>14</v>
      </c>
      <c r="F5" s="17" t="s">
        <v>15</v>
      </c>
      <c r="G5" s="17" t="s">
        <v>14</v>
      </c>
      <c r="H5" s="17" t="s">
        <v>14</v>
      </c>
      <c r="I5" s="17" t="s">
        <v>16</v>
      </c>
      <c r="J5" s="75"/>
      <c r="K5" s="13"/>
      <c r="L5" s="13"/>
      <c r="M5" s="14"/>
    </row>
    <row r="6" spans="1:16" ht="25.5">
      <c r="A6" s="15" t="s">
        <v>17</v>
      </c>
      <c r="B6" s="15" t="s">
        <v>18</v>
      </c>
      <c r="C6" s="15"/>
      <c r="D6" s="15">
        <v>90</v>
      </c>
      <c r="E6" s="15">
        <v>1</v>
      </c>
      <c r="F6" s="15">
        <v>23</v>
      </c>
      <c r="G6" s="16">
        <f t="shared" ref="G6:G13" si="0">E6*1.23</f>
        <v>1.23</v>
      </c>
      <c r="H6" s="16">
        <f t="shared" ref="H6:H13" si="1">D6*G6</f>
        <v>110.7</v>
      </c>
      <c r="I6" s="17"/>
      <c r="J6" s="17"/>
      <c r="K6" s="15"/>
      <c r="L6" s="126" t="s">
        <v>213</v>
      </c>
      <c r="M6" s="15"/>
      <c r="P6" s="3" t="s">
        <v>21</v>
      </c>
    </row>
    <row r="7" spans="1:16" ht="24" customHeight="1">
      <c r="A7" s="15" t="s">
        <v>20</v>
      </c>
      <c r="B7" s="15" t="s">
        <v>18</v>
      </c>
      <c r="C7" s="15"/>
      <c r="D7" s="15">
        <v>6</v>
      </c>
      <c r="E7" s="15">
        <v>1</v>
      </c>
      <c r="F7" s="15">
        <v>23</v>
      </c>
      <c r="G7" s="16">
        <f t="shared" si="0"/>
        <v>1.23</v>
      </c>
      <c r="H7" s="16">
        <f t="shared" si="1"/>
        <v>7.38</v>
      </c>
      <c r="I7" s="17"/>
      <c r="J7" s="17"/>
      <c r="K7" s="15"/>
      <c r="L7" s="127"/>
      <c r="M7" s="15"/>
      <c r="P7" s="18" t="s">
        <v>19</v>
      </c>
    </row>
    <row r="8" spans="1:16">
      <c r="A8" s="15" t="s">
        <v>22</v>
      </c>
      <c r="B8" s="15"/>
      <c r="C8" s="15"/>
      <c r="D8" s="15" t="e">
        <f>D6-(D6-(#REF!+#REF!))</f>
        <v>#REF!</v>
      </c>
      <c r="E8" s="15">
        <v>0</v>
      </c>
      <c r="F8" s="15">
        <v>23</v>
      </c>
      <c r="G8" s="16">
        <f t="shared" si="0"/>
        <v>0</v>
      </c>
      <c r="H8" s="16" t="e">
        <f t="shared" si="1"/>
        <v>#REF!</v>
      </c>
      <c r="I8" s="17">
        <v>24</v>
      </c>
      <c r="J8" s="17"/>
      <c r="K8" s="15"/>
      <c r="L8" s="15"/>
      <c r="M8" s="15"/>
      <c r="P8" s="3" t="s">
        <v>23</v>
      </c>
    </row>
    <row r="9" spans="1:16">
      <c r="A9" s="15" t="s">
        <v>24</v>
      </c>
      <c r="B9" s="15" t="s">
        <v>25</v>
      </c>
      <c r="C9" s="15" t="s">
        <v>147</v>
      </c>
      <c r="D9" s="15"/>
      <c r="E9" s="15">
        <v>1</v>
      </c>
      <c r="F9" s="15">
        <v>23</v>
      </c>
      <c r="G9" s="16">
        <f t="shared" si="0"/>
        <v>1.23</v>
      </c>
      <c r="H9" s="16">
        <f t="shared" si="1"/>
        <v>0</v>
      </c>
      <c r="I9" s="17">
        <v>24</v>
      </c>
      <c r="J9" s="17"/>
      <c r="K9" s="15"/>
      <c r="L9" s="15"/>
      <c r="M9" s="15"/>
      <c r="P9" s="3" t="s">
        <v>148</v>
      </c>
    </row>
    <row r="10" spans="1:16">
      <c r="A10" s="15" t="s">
        <v>26</v>
      </c>
      <c r="B10" s="15"/>
      <c r="C10" s="15"/>
      <c r="D10" s="15"/>
      <c r="E10" s="15">
        <v>0</v>
      </c>
      <c r="F10" s="15">
        <v>23</v>
      </c>
      <c r="G10" s="16">
        <f t="shared" si="0"/>
        <v>0</v>
      </c>
      <c r="H10" s="16">
        <f t="shared" si="1"/>
        <v>0</v>
      </c>
      <c r="I10" s="17">
        <v>24</v>
      </c>
      <c r="J10" s="17"/>
      <c r="K10" s="15"/>
      <c r="L10" s="15"/>
      <c r="M10" s="15"/>
      <c r="P10" s="3" t="s">
        <v>27</v>
      </c>
    </row>
    <row r="11" spans="1:16" ht="22.5">
      <c r="A11" s="15" t="s">
        <v>28</v>
      </c>
      <c r="B11" s="15" t="s">
        <v>29</v>
      </c>
      <c r="C11" s="19" t="s">
        <v>30</v>
      </c>
      <c r="D11" s="15">
        <v>1</v>
      </c>
      <c r="E11" s="15">
        <v>1</v>
      </c>
      <c r="F11" s="15">
        <v>23</v>
      </c>
      <c r="G11" s="16">
        <f t="shared" si="0"/>
        <v>1.23</v>
      </c>
      <c r="H11" s="16">
        <f t="shared" si="1"/>
        <v>1.23</v>
      </c>
      <c r="I11" s="17">
        <v>24</v>
      </c>
      <c r="J11" s="20"/>
      <c r="K11" s="15"/>
      <c r="L11" s="15" t="s">
        <v>31</v>
      </c>
      <c r="M11" s="15"/>
      <c r="P11" s="3" t="s">
        <v>32</v>
      </c>
    </row>
    <row r="12" spans="1:16" ht="33.75">
      <c r="A12" s="15" t="s">
        <v>28</v>
      </c>
      <c r="B12" s="15" t="s">
        <v>149</v>
      </c>
      <c r="C12" s="19" t="s">
        <v>33</v>
      </c>
      <c r="D12" s="15">
        <v>1</v>
      </c>
      <c r="E12" s="15">
        <v>1</v>
      </c>
      <c r="F12" s="15">
        <v>23</v>
      </c>
      <c r="G12" s="16">
        <f t="shared" si="0"/>
        <v>1.23</v>
      </c>
      <c r="H12" s="16">
        <f t="shared" si="1"/>
        <v>1.23</v>
      </c>
      <c r="I12" s="17">
        <v>24</v>
      </c>
      <c r="J12" s="20"/>
      <c r="K12" s="15"/>
      <c r="L12" s="15" t="s">
        <v>31</v>
      </c>
      <c r="M12" s="15"/>
      <c r="P12" s="3" t="s">
        <v>141</v>
      </c>
    </row>
    <row r="13" spans="1:16">
      <c r="A13" s="15" t="s">
        <v>34</v>
      </c>
      <c r="B13" s="15"/>
      <c r="C13" s="15"/>
      <c r="D13" s="15">
        <f>D6+D7</f>
        <v>96</v>
      </c>
      <c r="E13" s="15">
        <v>0</v>
      </c>
      <c r="F13" s="15">
        <v>23</v>
      </c>
      <c r="G13" s="16">
        <f t="shared" si="0"/>
        <v>0</v>
      </c>
      <c r="H13" s="16">
        <f t="shared" si="1"/>
        <v>0</v>
      </c>
      <c r="I13" s="17"/>
      <c r="J13" s="17"/>
      <c r="K13" s="15"/>
      <c r="L13" s="15"/>
      <c r="M13" s="15"/>
      <c r="P13" s="3" t="s">
        <v>146</v>
      </c>
    </row>
    <row r="14" spans="1:16" ht="38.25">
      <c r="A14" s="7"/>
      <c r="B14" s="7"/>
      <c r="C14" s="7"/>
      <c r="D14" s="8" t="s">
        <v>4</v>
      </c>
      <c r="E14" s="9" t="s">
        <v>144</v>
      </c>
      <c r="F14" s="9" t="s">
        <v>6</v>
      </c>
      <c r="G14" s="9" t="s">
        <v>145</v>
      </c>
      <c r="H14" s="9" t="s">
        <v>8</v>
      </c>
      <c r="I14" s="8" t="s">
        <v>9</v>
      </c>
      <c r="J14" s="8"/>
      <c r="K14" s="7"/>
      <c r="L14" s="8" t="s">
        <v>10</v>
      </c>
      <c r="M14" s="7"/>
    </row>
    <row r="15" spans="1:16">
      <c r="A15" s="21" t="s">
        <v>35</v>
      </c>
      <c r="B15" s="22"/>
      <c r="C15" s="23"/>
      <c r="D15" s="27" t="s">
        <v>13</v>
      </c>
      <c r="E15" s="27" t="s">
        <v>14</v>
      </c>
      <c r="F15" s="27" t="s">
        <v>15</v>
      </c>
      <c r="G15" s="27" t="s">
        <v>14</v>
      </c>
      <c r="H15" s="27" t="s">
        <v>14</v>
      </c>
      <c r="I15" s="27" t="s">
        <v>16</v>
      </c>
      <c r="J15" s="50"/>
      <c r="K15" s="23"/>
      <c r="L15" s="23"/>
      <c r="M15" s="24"/>
    </row>
    <row r="16" spans="1:16">
      <c r="A16" s="25" t="s">
        <v>36</v>
      </c>
      <c r="B16" s="26"/>
      <c r="C16" s="26"/>
      <c r="D16" s="26"/>
      <c r="E16" s="26"/>
      <c r="F16" s="26"/>
      <c r="G16" s="26"/>
      <c r="H16" s="26"/>
      <c r="I16" s="27"/>
      <c r="J16" s="27"/>
      <c r="K16" s="26"/>
      <c r="L16" s="26"/>
      <c r="M16" s="26"/>
    </row>
    <row r="17" spans="1:16" ht="38.25">
      <c r="A17" s="28"/>
      <c r="B17" s="29" t="s">
        <v>37</v>
      </c>
      <c r="C17" s="30" t="s">
        <v>152</v>
      </c>
      <c r="D17" s="26">
        <f>D6</f>
        <v>90</v>
      </c>
      <c r="E17" s="31">
        <f>'1c - Cenowy'!D7</f>
        <v>0</v>
      </c>
      <c r="F17" s="26">
        <v>23</v>
      </c>
      <c r="G17" s="32">
        <f>E17*1.23</f>
        <v>0</v>
      </c>
      <c r="H17" s="32">
        <f>G17*D17</f>
        <v>0</v>
      </c>
      <c r="I17" s="27">
        <v>24</v>
      </c>
      <c r="J17" s="27"/>
      <c r="K17" s="26"/>
      <c r="L17" s="26"/>
      <c r="M17" s="26"/>
      <c r="P17" s="33" t="s">
        <v>142</v>
      </c>
    </row>
    <row r="18" spans="1:16" ht="25.5">
      <c r="A18" s="28"/>
      <c r="B18" s="26" t="s">
        <v>38</v>
      </c>
      <c r="C18" s="30" t="s">
        <v>151</v>
      </c>
      <c r="D18" s="26">
        <f>D7</f>
        <v>6</v>
      </c>
      <c r="E18" s="31">
        <f>'1c - Cenowy'!D6</f>
        <v>0</v>
      </c>
      <c r="F18" s="26">
        <v>23</v>
      </c>
      <c r="G18" s="32">
        <f>E18*1.23</f>
        <v>0</v>
      </c>
      <c r="H18" s="32">
        <f>G18*D18</f>
        <v>0</v>
      </c>
      <c r="I18" s="27">
        <v>24</v>
      </c>
      <c r="J18" s="27"/>
      <c r="K18" s="26"/>
      <c r="L18" s="35"/>
      <c r="M18" s="26"/>
      <c r="P18" s="3" t="s">
        <v>150</v>
      </c>
    </row>
    <row r="19" spans="1:16">
      <c r="A19" s="25" t="s">
        <v>39</v>
      </c>
      <c r="B19" s="26"/>
      <c r="C19" s="30"/>
      <c r="D19" s="26"/>
      <c r="E19" s="26"/>
      <c r="F19" s="26">
        <v>23</v>
      </c>
      <c r="G19" s="32"/>
      <c r="H19" s="32"/>
      <c r="I19" s="27"/>
      <c r="J19" s="27"/>
      <c r="K19" s="26"/>
      <c r="L19" s="26"/>
      <c r="M19" s="26"/>
      <c r="P19" s="34"/>
    </row>
    <row r="20" spans="1:16">
      <c r="A20" s="28"/>
      <c r="B20" s="26" t="s">
        <v>40</v>
      </c>
      <c r="C20" s="30"/>
      <c r="D20" s="26">
        <f>D6</f>
        <v>90</v>
      </c>
      <c r="E20" s="26">
        <v>0</v>
      </c>
      <c r="F20" s="26">
        <v>23</v>
      </c>
      <c r="G20" s="32">
        <f>E20*1.23</f>
        <v>0</v>
      </c>
      <c r="H20" s="32">
        <f>D20*G20</f>
        <v>0</v>
      </c>
      <c r="I20" s="27">
        <v>24</v>
      </c>
      <c r="J20" s="27"/>
      <c r="K20" s="26"/>
      <c r="L20" s="26"/>
      <c r="M20" s="26"/>
      <c r="P20" s="3" t="s">
        <v>41</v>
      </c>
    </row>
    <row r="21" spans="1:16">
      <c r="A21" s="28"/>
      <c r="B21" s="26" t="s">
        <v>42</v>
      </c>
      <c r="C21" s="30"/>
      <c r="D21" s="26">
        <f>D6</f>
        <v>90</v>
      </c>
      <c r="E21" s="26">
        <v>0</v>
      </c>
      <c r="F21" s="26">
        <v>23</v>
      </c>
      <c r="G21" s="32">
        <f>E21*1.23</f>
        <v>0</v>
      </c>
      <c r="H21" s="32">
        <f>D21*G21</f>
        <v>0</v>
      </c>
      <c r="I21" s="27">
        <v>24</v>
      </c>
      <c r="J21" s="27"/>
      <c r="K21" s="26"/>
      <c r="L21" s="26"/>
      <c r="M21" s="26"/>
      <c r="P21" s="3" t="s">
        <v>43</v>
      </c>
    </row>
    <row r="22" spans="1:16" ht="38.25">
      <c r="A22" s="28"/>
      <c r="B22" s="26" t="s">
        <v>29</v>
      </c>
      <c r="C22" s="35" t="s">
        <v>30</v>
      </c>
      <c r="D22" s="26">
        <f>D6+D7</f>
        <v>96</v>
      </c>
      <c r="E22" s="26">
        <v>0</v>
      </c>
      <c r="F22" s="26">
        <v>23</v>
      </c>
      <c r="G22" s="32">
        <f>E22*1.23</f>
        <v>0</v>
      </c>
      <c r="H22" s="32">
        <f>D22*G22</f>
        <v>0</v>
      </c>
      <c r="I22" s="27">
        <v>24</v>
      </c>
      <c r="J22" s="27"/>
      <c r="K22" s="26"/>
      <c r="L22" s="26"/>
      <c r="M22" s="26"/>
      <c r="P22" s="3" t="s">
        <v>143</v>
      </c>
    </row>
    <row r="23" spans="1:16" ht="25.5">
      <c r="A23" s="28"/>
      <c r="B23" s="26" t="s">
        <v>44</v>
      </c>
      <c r="C23" s="30" t="s">
        <v>45</v>
      </c>
      <c r="D23" s="26">
        <f>D6</f>
        <v>90</v>
      </c>
      <c r="E23" s="26">
        <v>0</v>
      </c>
      <c r="F23" s="26">
        <v>23</v>
      </c>
      <c r="G23" s="32">
        <f>E23*1.23</f>
        <v>0</v>
      </c>
      <c r="H23" s="32">
        <f>D23*G23</f>
        <v>0</v>
      </c>
      <c r="I23" s="27">
        <v>24</v>
      </c>
      <c r="J23" s="27"/>
      <c r="K23" s="26"/>
      <c r="L23" s="26"/>
      <c r="M23" s="26"/>
      <c r="P23" s="3" t="s">
        <v>46</v>
      </c>
    </row>
    <row r="24" spans="1:16" ht="33.75">
      <c r="A24" s="36"/>
      <c r="B24" s="26" t="s">
        <v>149</v>
      </c>
      <c r="C24" s="35" t="s">
        <v>153</v>
      </c>
      <c r="D24" s="26">
        <v>82</v>
      </c>
      <c r="E24" s="31">
        <f>'1c - Cenowy'!D10</f>
        <v>0</v>
      </c>
      <c r="F24" s="26">
        <v>23</v>
      </c>
      <c r="G24" s="32">
        <f>E24*1.23</f>
        <v>0</v>
      </c>
      <c r="H24" s="32">
        <f>D24*G24</f>
        <v>0</v>
      </c>
      <c r="I24" s="27">
        <v>24</v>
      </c>
      <c r="J24" s="27"/>
      <c r="K24" s="26"/>
      <c r="L24" s="26"/>
      <c r="M24" s="26"/>
      <c r="P24" s="3" t="s">
        <v>154</v>
      </c>
    </row>
    <row r="25" spans="1:16">
      <c r="A25" s="26"/>
      <c r="B25" s="26"/>
      <c r="C25" s="26"/>
      <c r="D25" s="26"/>
      <c r="E25" s="26"/>
      <c r="F25" s="26"/>
      <c r="G25" s="26"/>
      <c r="H25" s="26"/>
      <c r="I25" s="27"/>
      <c r="J25" s="27"/>
      <c r="K25" s="26"/>
      <c r="L25" s="26"/>
      <c r="M25" s="26"/>
    </row>
    <row r="26" spans="1:16" ht="30.75" customHeight="1">
      <c r="A26" s="7"/>
      <c r="B26" s="7"/>
      <c r="C26" s="7"/>
      <c r="D26" s="8" t="s">
        <v>4</v>
      </c>
      <c r="E26" s="9" t="s">
        <v>5</v>
      </c>
      <c r="F26" s="9" t="s">
        <v>6</v>
      </c>
      <c r="G26" s="9" t="s">
        <v>7</v>
      </c>
      <c r="H26" s="9" t="s">
        <v>8</v>
      </c>
      <c r="I26" s="8" t="s">
        <v>9</v>
      </c>
      <c r="J26" s="8"/>
      <c r="K26" s="7"/>
      <c r="L26" s="8" t="s">
        <v>10</v>
      </c>
      <c r="M26" s="7"/>
      <c r="P26" s="37"/>
    </row>
    <row r="27" spans="1:16">
      <c r="A27" s="38" t="s">
        <v>47</v>
      </c>
      <c r="B27" s="39"/>
      <c r="C27" s="39"/>
      <c r="D27" s="40" t="s">
        <v>13</v>
      </c>
      <c r="E27" s="40" t="s">
        <v>14</v>
      </c>
      <c r="F27" s="40" t="s">
        <v>15</v>
      </c>
      <c r="G27" s="40" t="s">
        <v>14</v>
      </c>
      <c r="H27" s="40" t="s">
        <v>14</v>
      </c>
      <c r="I27" s="40" t="s">
        <v>16</v>
      </c>
      <c r="J27" s="40"/>
      <c r="K27" s="39"/>
      <c r="L27" s="39"/>
      <c r="M27" s="39"/>
      <c r="P27" s="37" t="s">
        <v>48</v>
      </c>
    </row>
    <row r="28" spans="1:16" ht="25.5" customHeight="1">
      <c r="A28" s="41" t="s">
        <v>49</v>
      </c>
      <c r="B28" s="39" t="s">
        <v>155</v>
      </c>
      <c r="C28" s="39">
        <f>'1c - Cenowy'!C13:D13</f>
        <v>0</v>
      </c>
      <c r="D28" s="39">
        <v>65</v>
      </c>
      <c r="E28" s="39">
        <f>'1c - Cenowy'!C7</f>
        <v>0</v>
      </c>
      <c r="F28" s="39">
        <v>23</v>
      </c>
      <c r="G28" s="39">
        <f>E28*1.23</f>
        <v>0</v>
      </c>
      <c r="H28" s="39">
        <f>D28*G28</f>
        <v>0</v>
      </c>
      <c r="I28" s="40"/>
      <c r="J28" s="40"/>
      <c r="K28" s="39"/>
      <c r="L28" s="42" t="s">
        <v>162</v>
      </c>
      <c r="M28" s="39"/>
      <c r="P28" s="33" t="s">
        <v>225</v>
      </c>
    </row>
    <row r="29" spans="1:16" ht="27.75" customHeight="1">
      <c r="A29" s="43"/>
      <c r="B29" s="39" t="s">
        <v>156</v>
      </c>
      <c r="C29" s="39">
        <f>'1c - Cenowy'!C14:D14</f>
        <v>0</v>
      </c>
      <c r="D29" s="39">
        <v>11</v>
      </c>
      <c r="E29" s="39">
        <f>'1c - Cenowy'!C8</f>
        <v>0</v>
      </c>
      <c r="F29" s="39">
        <v>23</v>
      </c>
      <c r="G29" s="39">
        <f>E29*1.23</f>
        <v>0</v>
      </c>
      <c r="H29" s="39">
        <f>D29*G29</f>
        <v>0</v>
      </c>
      <c r="I29" s="40"/>
      <c r="J29" s="40"/>
      <c r="K29" s="39"/>
      <c r="L29" s="42" t="s">
        <v>161</v>
      </c>
      <c r="M29" s="39"/>
      <c r="P29" s="33" t="s">
        <v>226</v>
      </c>
    </row>
    <row r="30" spans="1:16" ht="38.25">
      <c r="A30" s="44"/>
      <c r="B30" s="45" t="s">
        <v>157</v>
      </c>
      <c r="C30" s="42" t="s">
        <v>147</v>
      </c>
      <c r="D30" s="39"/>
      <c r="E30" s="39">
        <v>1</v>
      </c>
      <c r="F30" s="39">
        <v>23</v>
      </c>
      <c r="G30" s="39">
        <f>E30*1.23</f>
        <v>1.23</v>
      </c>
      <c r="H30" s="39">
        <f>E30*G30</f>
        <v>1.23</v>
      </c>
      <c r="I30" s="40"/>
      <c r="J30" s="40"/>
      <c r="K30" s="39"/>
      <c r="L30" s="39"/>
      <c r="M30" s="39"/>
      <c r="P30" s="3" t="s">
        <v>158</v>
      </c>
    </row>
    <row r="31" spans="1:16" ht="27" customHeight="1">
      <c r="A31" s="46"/>
      <c r="B31" s="47"/>
      <c r="C31" s="48"/>
      <c r="D31" s="8" t="s">
        <v>4</v>
      </c>
      <c r="E31" s="9" t="s">
        <v>5</v>
      </c>
      <c r="F31" s="9" t="s">
        <v>6</v>
      </c>
      <c r="G31" s="9" t="s">
        <v>7</v>
      </c>
      <c r="H31" s="9" t="s">
        <v>8</v>
      </c>
      <c r="I31" s="8" t="s">
        <v>9</v>
      </c>
      <c r="J31" s="8"/>
      <c r="K31" s="7"/>
      <c r="L31" s="8" t="s">
        <v>10</v>
      </c>
      <c r="M31" s="7"/>
    </row>
    <row r="32" spans="1:16">
      <c r="A32" s="39"/>
      <c r="B32" s="39"/>
      <c r="C32" s="39"/>
      <c r="D32" s="40" t="s">
        <v>13</v>
      </c>
      <c r="E32" s="40" t="s">
        <v>14</v>
      </c>
      <c r="F32" s="40" t="s">
        <v>15</v>
      </c>
      <c r="G32" s="40" t="s">
        <v>14</v>
      </c>
      <c r="H32" s="40" t="s">
        <v>14</v>
      </c>
      <c r="I32" s="40" t="s">
        <v>16</v>
      </c>
      <c r="J32" s="40"/>
      <c r="K32" s="39"/>
      <c r="L32" s="39"/>
      <c r="M32" s="39"/>
    </row>
    <row r="33" spans="1:16">
      <c r="A33" s="43" t="s">
        <v>50</v>
      </c>
      <c r="B33" s="44"/>
      <c r="C33" s="44"/>
      <c r="D33" s="51"/>
      <c r="E33" s="51"/>
      <c r="F33" s="51"/>
      <c r="G33" s="51"/>
      <c r="H33" s="51"/>
      <c r="I33" s="51"/>
      <c r="J33" s="51"/>
      <c r="K33" s="44"/>
      <c r="L33" s="44"/>
      <c r="M33" s="44"/>
      <c r="P33" s="3" t="s">
        <v>164</v>
      </c>
    </row>
    <row r="34" spans="1:16" ht="12.75" customHeight="1">
      <c r="A34" s="43"/>
      <c r="B34" s="124" t="s">
        <v>51</v>
      </c>
      <c r="C34" s="39" t="s">
        <v>52</v>
      </c>
      <c r="D34" s="39">
        <f>D29+D28</f>
        <v>76</v>
      </c>
      <c r="E34" s="39">
        <v>0</v>
      </c>
      <c r="F34" s="39">
        <v>23</v>
      </c>
      <c r="G34" s="39">
        <v>0</v>
      </c>
      <c r="H34" s="39">
        <v>0</v>
      </c>
      <c r="I34" s="40">
        <v>24</v>
      </c>
      <c r="J34" s="40"/>
      <c r="K34" s="39"/>
      <c r="L34" s="39"/>
      <c r="M34" s="39"/>
      <c r="P34" s="3" t="s">
        <v>53</v>
      </c>
    </row>
    <row r="35" spans="1:16">
      <c r="A35" s="43"/>
      <c r="B35" s="124"/>
      <c r="C35" s="39" t="s">
        <v>54</v>
      </c>
      <c r="D35" s="49">
        <f>D34</f>
        <v>76</v>
      </c>
      <c r="E35" s="39">
        <v>0</v>
      </c>
      <c r="F35" s="39">
        <v>23</v>
      </c>
      <c r="G35" s="39">
        <v>0</v>
      </c>
      <c r="H35" s="39">
        <v>0</v>
      </c>
      <c r="I35" s="40">
        <v>24</v>
      </c>
      <c r="J35" s="40"/>
      <c r="K35" s="39"/>
      <c r="L35" s="39" t="s">
        <v>55</v>
      </c>
      <c r="M35" s="39"/>
      <c r="P35" s="3" t="s">
        <v>53</v>
      </c>
    </row>
    <row r="36" spans="1:16" ht="25.5">
      <c r="A36" s="44"/>
      <c r="B36" s="39"/>
      <c r="C36" s="39" t="s">
        <v>56</v>
      </c>
      <c r="D36" s="39">
        <f>D6+D7</f>
        <v>96</v>
      </c>
      <c r="E36" s="39">
        <v>1</v>
      </c>
      <c r="F36" s="39">
        <v>23</v>
      </c>
      <c r="G36" s="39">
        <f>E36*1.23</f>
        <v>1.23</v>
      </c>
      <c r="H36" s="39">
        <f>D36*G36</f>
        <v>118.08</v>
      </c>
      <c r="I36" s="40">
        <v>24</v>
      </c>
      <c r="J36" s="40"/>
      <c r="K36" s="39"/>
      <c r="L36" s="42" t="s">
        <v>57</v>
      </c>
      <c r="M36" s="39"/>
      <c r="P36" s="3" t="s">
        <v>58</v>
      </c>
    </row>
    <row r="37" spans="1:16" ht="12.75" customHeight="1">
      <c r="A37" s="43" t="s">
        <v>59</v>
      </c>
      <c r="B37" s="125" t="s">
        <v>60</v>
      </c>
      <c r="C37" s="39" t="s">
        <v>61</v>
      </c>
      <c r="D37" s="39">
        <f>D6</f>
        <v>90</v>
      </c>
      <c r="E37" s="39">
        <v>0</v>
      </c>
      <c r="F37" s="39">
        <v>23</v>
      </c>
      <c r="G37" s="39">
        <f>E37*1.23</f>
        <v>0</v>
      </c>
      <c r="H37" s="39">
        <f>D37*G37</f>
        <v>0</v>
      </c>
      <c r="I37" s="40"/>
      <c r="J37" s="40"/>
      <c r="K37" s="39"/>
      <c r="L37" s="39"/>
      <c r="M37" s="39"/>
    </row>
    <row r="38" spans="1:16" ht="25.5">
      <c r="A38" s="43"/>
      <c r="B38" s="125"/>
      <c r="C38" s="39" t="s">
        <v>62</v>
      </c>
      <c r="D38" s="39">
        <f>D6</f>
        <v>90</v>
      </c>
      <c r="E38" s="39">
        <v>0</v>
      </c>
      <c r="F38" s="39">
        <v>23</v>
      </c>
      <c r="G38" s="39">
        <v>0</v>
      </c>
      <c r="H38" s="39">
        <v>0</v>
      </c>
      <c r="I38" s="40"/>
      <c r="J38" s="40"/>
      <c r="K38" s="39"/>
      <c r="L38" s="42" t="s">
        <v>63</v>
      </c>
      <c r="M38" s="39"/>
    </row>
    <row r="39" spans="1:16" ht="48">
      <c r="A39" s="43"/>
      <c r="B39" s="43"/>
      <c r="C39" s="42" t="s">
        <v>64</v>
      </c>
      <c r="D39" s="39"/>
      <c r="E39" s="39">
        <v>0</v>
      </c>
      <c r="F39" s="39">
        <v>23</v>
      </c>
      <c r="G39" s="39">
        <v>0</v>
      </c>
      <c r="H39" s="39">
        <v>0</v>
      </c>
      <c r="I39" s="40"/>
      <c r="J39" s="40"/>
      <c r="K39" s="39"/>
      <c r="L39" s="45" t="s">
        <v>65</v>
      </c>
      <c r="M39" s="39"/>
      <c r="P39" s="3" t="s">
        <v>163</v>
      </c>
    </row>
    <row r="40" spans="1:16">
      <c r="A40" s="43"/>
      <c r="B40" s="43"/>
      <c r="C40" s="39" t="s">
        <v>66</v>
      </c>
      <c r="D40" s="39">
        <f>D6</f>
        <v>90</v>
      </c>
      <c r="E40" s="39">
        <v>0</v>
      </c>
      <c r="F40" s="39">
        <v>23</v>
      </c>
      <c r="G40" s="39">
        <v>0</v>
      </c>
      <c r="H40" s="39">
        <v>0</v>
      </c>
      <c r="I40" s="40"/>
      <c r="J40" s="40"/>
      <c r="K40" s="39"/>
      <c r="L40" s="39"/>
      <c r="M40" s="39"/>
      <c r="P40" s="3" t="s">
        <v>67</v>
      </c>
    </row>
    <row r="41" spans="1:16">
      <c r="A41" s="43"/>
      <c r="B41" s="43"/>
      <c r="C41" s="39" t="s">
        <v>68</v>
      </c>
      <c r="D41" s="39">
        <f>D6</f>
        <v>90</v>
      </c>
      <c r="E41" s="39">
        <v>0</v>
      </c>
      <c r="F41" s="39">
        <v>23</v>
      </c>
      <c r="G41" s="39">
        <v>0</v>
      </c>
      <c r="H41" s="39">
        <v>0</v>
      </c>
      <c r="I41" s="40"/>
      <c r="J41" s="40"/>
      <c r="K41" s="39"/>
      <c r="L41" s="42"/>
      <c r="M41" s="39"/>
      <c r="P41" s="3" t="s">
        <v>165</v>
      </c>
    </row>
    <row r="42" spans="1:16" ht="51">
      <c r="A42" s="43"/>
      <c r="B42" s="43"/>
      <c r="C42" s="39" t="s">
        <v>159</v>
      </c>
      <c r="D42" s="39"/>
      <c r="E42" s="39">
        <v>0</v>
      </c>
      <c r="F42" s="39">
        <v>23</v>
      </c>
      <c r="G42" s="39">
        <f>E42*1.23</f>
        <v>0</v>
      </c>
      <c r="H42" s="39">
        <f>D42*G42</f>
        <v>0</v>
      </c>
      <c r="I42" s="40" t="s">
        <v>69</v>
      </c>
      <c r="J42" s="40"/>
      <c r="K42" s="39"/>
      <c r="L42" s="42" t="s">
        <v>160</v>
      </c>
      <c r="M42" s="39"/>
    </row>
    <row r="43" spans="1:16" ht="25.5">
      <c r="A43" s="43"/>
      <c r="B43" s="43"/>
      <c r="C43" s="42" t="s">
        <v>70</v>
      </c>
      <c r="D43" s="39"/>
      <c r="E43" s="39">
        <v>0</v>
      </c>
      <c r="F43" s="39">
        <v>23</v>
      </c>
      <c r="G43" s="39">
        <v>0</v>
      </c>
      <c r="H43" s="39">
        <v>0</v>
      </c>
      <c r="I43" s="40"/>
      <c r="J43" s="40"/>
      <c r="K43" s="39"/>
      <c r="L43" s="39"/>
      <c r="M43" s="39"/>
    </row>
    <row r="44" spans="1:16">
      <c r="A44" s="39"/>
      <c r="B44" s="39"/>
      <c r="C44" s="39"/>
      <c r="D44" s="39"/>
      <c r="E44" s="39"/>
      <c r="F44" s="39"/>
      <c r="G44" s="39"/>
      <c r="H44" s="39"/>
      <c r="I44" s="40"/>
      <c r="J44" s="40"/>
      <c r="K44" s="39"/>
      <c r="L44" s="39"/>
      <c r="M44" s="39"/>
    </row>
    <row r="45" spans="1:16">
      <c r="A45" s="52"/>
      <c r="B45" s="52"/>
      <c r="D45" s="53"/>
      <c r="E45" s="53"/>
      <c r="F45" s="53"/>
      <c r="G45" s="53"/>
      <c r="H45" s="53"/>
      <c r="I45" s="53"/>
      <c r="J45" s="54"/>
      <c r="L45" s="8" t="s">
        <v>10</v>
      </c>
      <c r="P45" s="3" t="s">
        <v>71</v>
      </c>
    </row>
    <row r="46" spans="1:16">
      <c r="P46" s="3" t="s">
        <v>73</v>
      </c>
    </row>
    <row r="47" spans="1:16">
      <c r="E47" s="1" t="s">
        <v>72</v>
      </c>
      <c r="P47" s="3" t="s">
        <v>74</v>
      </c>
    </row>
  </sheetData>
  <sheetProtection password="CE7F" sheet="1"/>
  <mergeCells count="3">
    <mergeCell ref="B34:B35"/>
    <mergeCell ref="B37:B38"/>
    <mergeCell ref="L6:L7"/>
  </mergeCells>
  <phoneticPr fontId="16" type="noConversion"/>
  <pageMargins left="0.27569444444444402" right="0.27569444444444402" top="0.39374999999999999" bottom="0.39374999999999999" header="0.51180555555555496" footer="0.51180555555555496"/>
  <pageSetup paperSize="9" scale="86" firstPageNumber="0" orientation="landscape" verticalDpi="300" r:id="rId1"/>
  <rowBreaks count="1" manualBreakCount="1">
    <brk id="25" max="16383" man="1"/>
  </rowBreaks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Q46"/>
  <sheetViews>
    <sheetView view="pageBreakPreview" zoomScaleNormal="75" workbookViewId="0">
      <selection activeCell="I18" sqref="I18"/>
    </sheetView>
  </sheetViews>
  <sheetFormatPr defaultColWidth="10.28515625" defaultRowHeight="14.25"/>
  <cols>
    <col min="1" max="1" width="2.28515625" style="55" customWidth="1"/>
    <col min="2" max="2" width="33.140625" style="55" customWidth="1"/>
    <col min="3" max="3" width="22.28515625" style="55" customWidth="1"/>
    <col min="4" max="4" width="11.140625" style="56" customWidth="1"/>
    <col min="5" max="5" width="13" style="56" customWidth="1"/>
    <col min="6" max="6" width="10.28515625" style="55"/>
    <col min="7" max="7" width="23.5703125" style="56" bestFit="1" customWidth="1"/>
    <col min="8" max="9" width="25.7109375" style="55" customWidth="1"/>
    <col min="10" max="10" width="24.7109375" style="55" bestFit="1" customWidth="1"/>
    <col min="11" max="11" width="22.42578125" style="55" bestFit="1" customWidth="1"/>
    <col min="12" max="12" width="14" style="55" customWidth="1"/>
    <col min="13" max="13" width="11.28515625" style="55" customWidth="1"/>
    <col min="14" max="14" width="8.85546875" style="55" customWidth="1"/>
    <col min="15" max="15" width="28.85546875" style="55" bestFit="1" customWidth="1"/>
    <col min="16" max="17" width="25.7109375" style="55" customWidth="1"/>
    <col min="18" max="16384" width="10.28515625" style="55"/>
  </cols>
  <sheetData>
    <row r="1" spans="1:17">
      <c r="B1" s="55" t="s">
        <v>75</v>
      </c>
    </row>
    <row r="3" spans="1:17">
      <c r="A3" s="57"/>
      <c r="B3" s="128" t="s">
        <v>224</v>
      </c>
      <c r="C3" s="128"/>
      <c r="D3" s="128"/>
      <c r="E3" s="128"/>
      <c r="F3" s="128"/>
      <c r="G3" s="58" t="s">
        <v>76</v>
      </c>
      <c r="H3" s="129" t="s">
        <v>223</v>
      </c>
      <c r="I3" s="129"/>
      <c r="J3" s="128" t="s">
        <v>222</v>
      </c>
      <c r="K3" s="128"/>
      <c r="L3" s="128"/>
      <c r="M3" s="128"/>
      <c r="N3" s="128"/>
      <c r="O3" s="58" t="s">
        <v>76</v>
      </c>
      <c r="P3" s="129" t="s">
        <v>221</v>
      </c>
      <c r="Q3" s="129"/>
    </row>
    <row r="4" spans="1:17" ht="15">
      <c r="B4" s="130"/>
      <c r="C4" s="130"/>
      <c r="D4" s="130"/>
      <c r="E4" s="130"/>
      <c r="F4" s="130"/>
      <c r="G4" s="59" t="s">
        <v>167</v>
      </c>
      <c r="H4" s="60"/>
      <c r="I4" s="60"/>
      <c r="J4" s="130"/>
      <c r="K4" s="130"/>
      <c r="L4" s="130"/>
      <c r="M4" s="130"/>
      <c r="N4" s="130"/>
      <c r="O4" s="59" t="s">
        <v>168</v>
      </c>
      <c r="P4" s="60"/>
      <c r="Q4" s="60"/>
    </row>
    <row r="5" spans="1:17" ht="15">
      <c r="B5" s="61" t="s">
        <v>77</v>
      </c>
      <c r="C5" s="62"/>
      <c r="D5" s="62"/>
      <c r="E5" s="62"/>
      <c r="F5" s="62"/>
      <c r="G5" s="62">
        <v>65</v>
      </c>
      <c r="H5" s="63"/>
      <c r="I5" s="63"/>
      <c r="J5" s="61" t="s">
        <v>77</v>
      </c>
      <c r="K5" s="62"/>
      <c r="L5" s="62"/>
      <c r="M5" s="62"/>
      <c r="N5" s="62"/>
      <c r="O5" s="62">
        <v>11</v>
      </c>
      <c r="P5" s="63"/>
      <c r="Q5" s="63"/>
    </row>
    <row r="6" spans="1:17" ht="37.5">
      <c r="B6" s="106" t="s">
        <v>78</v>
      </c>
      <c r="C6" s="107"/>
      <c r="D6" s="108"/>
      <c r="E6" s="108"/>
      <c r="F6" s="107"/>
      <c r="G6" s="108"/>
      <c r="H6" s="109"/>
      <c r="I6" s="110"/>
      <c r="J6" s="106" t="s">
        <v>78</v>
      </c>
      <c r="K6" s="107"/>
      <c r="L6" s="108"/>
      <c r="M6" s="108"/>
      <c r="N6" s="107"/>
      <c r="O6" s="108"/>
      <c r="P6" s="109"/>
      <c r="Q6" s="110"/>
    </row>
    <row r="7" spans="1:17">
      <c r="B7" s="64" t="s">
        <v>79</v>
      </c>
      <c r="C7" s="65" t="s">
        <v>80</v>
      </c>
      <c r="D7" s="66">
        <v>130</v>
      </c>
      <c r="E7" s="66">
        <v>151</v>
      </c>
      <c r="F7" s="65" t="s">
        <v>81</v>
      </c>
      <c r="G7" s="66">
        <v>150</v>
      </c>
      <c r="H7" s="67"/>
      <c r="I7" s="67"/>
      <c r="J7" s="64" t="s">
        <v>79</v>
      </c>
      <c r="K7" s="65" t="s">
        <v>80</v>
      </c>
      <c r="L7" s="66">
        <v>170</v>
      </c>
      <c r="M7" s="66">
        <v>173</v>
      </c>
      <c r="N7" s="65" t="s">
        <v>81</v>
      </c>
      <c r="O7" s="66">
        <v>172</v>
      </c>
      <c r="P7" s="67"/>
      <c r="Q7" s="67"/>
    </row>
    <row r="8" spans="1:17">
      <c r="B8" s="64" t="s">
        <v>186</v>
      </c>
      <c r="C8" s="96" t="s">
        <v>187</v>
      </c>
      <c r="D8" s="66"/>
      <c r="E8" s="66" t="s">
        <v>116</v>
      </c>
      <c r="F8" s="65"/>
      <c r="G8" s="91" t="s">
        <v>102</v>
      </c>
      <c r="H8" s="67"/>
      <c r="I8" s="67"/>
      <c r="J8" s="64" t="s">
        <v>186</v>
      </c>
      <c r="K8" s="65" t="s">
        <v>202</v>
      </c>
      <c r="L8" s="66"/>
      <c r="M8" s="66" t="s">
        <v>116</v>
      </c>
      <c r="N8" s="65"/>
      <c r="O8" s="91" t="s">
        <v>102</v>
      </c>
      <c r="P8" s="67"/>
      <c r="Q8" s="67"/>
    </row>
    <row r="9" spans="1:17">
      <c r="B9" s="64" t="s">
        <v>193</v>
      </c>
      <c r="C9" s="96" t="s">
        <v>194</v>
      </c>
      <c r="D9" s="66"/>
      <c r="E9" s="66" t="s">
        <v>116</v>
      </c>
      <c r="F9" s="65"/>
      <c r="G9" s="91" t="s">
        <v>102</v>
      </c>
      <c r="H9" s="67"/>
      <c r="I9" s="67"/>
      <c r="J9" s="64" t="s">
        <v>193</v>
      </c>
      <c r="K9" s="96" t="s">
        <v>194</v>
      </c>
      <c r="L9" s="66"/>
      <c r="M9" s="66" t="s">
        <v>116</v>
      </c>
      <c r="N9" s="65"/>
      <c r="O9" s="91" t="s">
        <v>102</v>
      </c>
      <c r="P9" s="67"/>
      <c r="Q9" s="67"/>
    </row>
    <row r="10" spans="1:17">
      <c r="B10" s="64" t="s">
        <v>195</v>
      </c>
      <c r="C10" s="96" t="s">
        <v>196</v>
      </c>
      <c r="D10" s="66"/>
      <c r="E10" s="66" t="s">
        <v>116</v>
      </c>
      <c r="F10" s="65"/>
      <c r="G10" s="91" t="s">
        <v>102</v>
      </c>
      <c r="H10" s="67"/>
      <c r="I10" s="67"/>
      <c r="J10" s="64" t="s">
        <v>195</v>
      </c>
      <c r="K10" s="96" t="s">
        <v>196</v>
      </c>
      <c r="L10" s="66"/>
      <c r="M10" s="66" t="s">
        <v>116</v>
      </c>
      <c r="N10" s="65"/>
      <c r="O10" s="91" t="s">
        <v>102</v>
      </c>
      <c r="P10" s="67"/>
      <c r="Q10" s="67"/>
    </row>
    <row r="11" spans="1:17" ht="18.75">
      <c r="B11" s="106" t="s">
        <v>82</v>
      </c>
      <c r="C11" s="107"/>
      <c r="D11" s="108"/>
      <c r="E11" s="108"/>
      <c r="F11" s="107"/>
      <c r="G11" s="108"/>
      <c r="H11" s="111"/>
      <c r="I11" s="110"/>
      <c r="J11" s="106" t="s">
        <v>82</v>
      </c>
      <c r="K11" s="107"/>
      <c r="L11" s="108"/>
      <c r="M11" s="108"/>
      <c r="N11" s="107"/>
      <c r="O11" s="108"/>
      <c r="P11" s="111"/>
      <c r="Q11" s="110"/>
    </row>
    <row r="12" spans="1:17">
      <c r="B12" s="64" t="s">
        <v>83</v>
      </c>
      <c r="C12" s="65" t="s">
        <v>80</v>
      </c>
      <c r="D12" s="66">
        <v>5.5</v>
      </c>
      <c r="E12" s="66">
        <v>5.85</v>
      </c>
      <c r="F12" s="65" t="s">
        <v>84</v>
      </c>
      <c r="G12" s="91" t="s">
        <v>199</v>
      </c>
      <c r="H12" s="67"/>
      <c r="I12" s="67"/>
      <c r="J12" s="64" t="s">
        <v>83</v>
      </c>
      <c r="K12" s="65" t="s">
        <v>80</v>
      </c>
      <c r="L12" s="66">
        <v>4.95</v>
      </c>
      <c r="M12" s="66">
        <v>5.05</v>
      </c>
      <c r="N12" s="65" t="s">
        <v>84</v>
      </c>
      <c r="O12" s="66">
        <v>5</v>
      </c>
      <c r="P12" s="67"/>
      <c r="Q12" s="67"/>
    </row>
    <row r="13" spans="1:17" ht="28.5">
      <c r="B13" s="68" t="s">
        <v>85</v>
      </c>
      <c r="C13" s="65" t="s">
        <v>86</v>
      </c>
      <c r="D13" s="97" t="s">
        <v>172</v>
      </c>
      <c r="E13" s="66"/>
      <c r="F13" s="65" t="s">
        <v>88</v>
      </c>
      <c r="G13" s="97" t="s">
        <v>172</v>
      </c>
      <c r="H13" s="67"/>
      <c r="I13" s="67"/>
      <c r="J13" s="68" t="s">
        <v>85</v>
      </c>
      <c r="K13" s="65" t="s">
        <v>86</v>
      </c>
      <c r="L13" s="66" t="s">
        <v>87</v>
      </c>
      <c r="M13" s="66"/>
      <c r="N13" s="65" t="s">
        <v>88</v>
      </c>
      <c r="O13" s="66" t="s">
        <v>89</v>
      </c>
      <c r="P13" s="67"/>
      <c r="Q13" s="67"/>
    </row>
    <row r="14" spans="1:17">
      <c r="B14" s="68" t="s">
        <v>90</v>
      </c>
      <c r="C14" s="65" t="s">
        <v>86</v>
      </c>
      <c r="D14" s="66" t="s">
        <v>91</v>
      </c>
      <c r="E14" s="66"/>
      <c r="F14" s="65"/>
      <c r="G14" s="66" t="s">
        <v>91</v>
      </c>
      <c r="H14" s="67"/>
      <c r="I14" s="67"/>
      <c r="J14" s="68" t="s">
        <v>90</v>
      </c>
      <c r="K14" s="65" t="s">
        <v>86</v>
      </c>
      <c r="L14" s="66" t="s">
        <v>91</v>
      </c>
      <c r="M14" s="66"/>
      <c r="N14" s="65"/>
      <c r="O14" s="66" t="s">
        <v>91</v>
      </c>
      <c r="P14" s="67"/>
      <c r="Q14" s="67"/>
    </row>
    <row r="15" spans="1:17" ht="18.75">
      <c r="B15" s="106" t="s">
        <v>92</v>
      </c>
      <c r="C15" s="107"/>
      <c r="D15" s="108"/>
      <c r="E15" s="108"/>
      <c r="F15" s="107"/>
      <c r="G15" s="108"/>
      <c r="H15" s="109"/>
      <c r="I15" s="110"/>
      <c r="J15" s="106" t="s">
        <v>92</v>
      </c>
      <c r="K15" s="107"/>
      <c r="L15" s="108"/>
      <c r="M15" s="108"/>
      <c r="N15" s="107"/>
      <c r="O15" s="108"/>
      <c r="P15" s="109"/>
      <c r="Q15" s="110"/>
    </row>
    <row r="16" spans="1:17">
      <c r="B16" s="64" t="s">
        <v>93</v>
      </c>
      <c r="C16" s="65" t="s">
        <v>86</v>
      </c>
      <c r="D16" s="66">
        <v>8</v>
      </c>
      <c r="E16" s="66"/>
      <c r="F16" s="65" t="s">
        <v>94</v>
      </c>
      <c r="G16" s="66" t="s">
        <v>95</v>
      </c>
      <c r="H16" s="67"/>
      <c r="I16" s="67"/>
      <c r="J16" s="64" t="s">
        <v>93</v>
      </c>
      <c r="K16" s="65" t="s">
        <v>86</v>
      </c>
      <c r="L16" s="66">
        <v>8</v>
      </c>
      <c r="M16" s="66"/>
      <c r="N16" s="65" t="s">
        <v>94</v>
      </c>
      <c r="O16" s="66" t="s">
        <v>95</v>
      </c>
      <c r="P16" s="67"/>
      <c r="Q16" s="67"/>
    </row>
    <row r="17" spans="2:17">
      <c r="B17" s="64" t="s">
        <v>96</v>
      </c>
      <c r="C17" s="65" t="s">
        <v>86</v>
      </c>
      <c r="D17" s="93">
        <v>2.65</v>
      </c>
      <c r="E17" s="66"/>
      <c r="F17" s="65" t="s">
        <v>97</v>
      </c>
      <c r="G17" s="97" t="s">
        <v>171</v>
      </c>
      <c r="H17" s="67"/>
      <c r="I17" s="67"/>
      <c r="J17" s="64" t="s">
        <v>96</v>
      </c>
      <c r="K17" s="65" t="s">
        <v>86</v>
      </c>
      <c r="L17" s="66">
        <v>1.55</v>
      </c>
      <c r="M17" s="66"/>
      <c r="N17" s="65" t="s">
        <v>97</v>
      </c>
      <c r="O17" s="66" t="s">
        <v>98</v>
      </c>
      <c r="P17" s="67"/>
      <c r="Q17" s="67"/>
    </row>
    <row r="18" spans="2:17" ht="37.5">
      <c r="B18" s="106" t="s">
        <v>99</v>
      </c>
      <c r="C18" s="107"/>
      <c r="D18" s="108"/>
      <c r="E18" s="108"/>
      <c r="F18" s="107"/>
      <c r="G18" s="108"/>
      <c r="H18" s="109"/>
      <c r="I18" s="110"/>
      <c r="J18" s="106" t="s">
        <v>99</v>
      </c>
      <c r="K18" s="107"/>
      <c r="L18" s="108"/>
      <c r="M18" s="108"/>
      <c r="N18" s="107"/>
      <c r="O18" s="108"/>
      <c r="P18" s="109"/>
      <c r="Q18" s="110"/>
    </row>
    <row r="19" spans="2:17">
      <c r="B19" s="64"/>
      <c r="C19" s="65" t="s">
        <v>100</v>
      </c>
      <c r="D19" s="66" t="s">
        <v>101</v>
      </c>
      <c r="E19" s="66"/>
      <c r="F19" s="65"/>
      <c r="G19" s="66" t="s">
        <v>102</v>
      </c>
      <c r="H19" s="67"/>
      <c r="I19" s="67"/>
      <c r="J19" s="64"/>
      <c r="K19" s="65" t="s">
        <v>100</v>
      </c>
      <c r="L19" s="66" t="s">
        <v>101</v>
      </c>
      <c r="M19" s="66"/>
      <c r="N19" s="65"/>
      <c r="O19" s="66" t="s">
        <v>102</v>
      </c>
      <c r="P19" s="67"/>
      <c r="Q19" s="67"/>
    </row>
    <row r="20" spans="2:17" ht="18.75">
      <c r="B20" s="106" t="s">
        <v>103</v>
      </c>
      <c r="C20" s="107"/>
      <c r="D20" s="108"/>
      <c r="E20" s="108"/>
      <c r="F20" s="107"/>
      <c r="G20" s="108"/>
      <c r="H20" s="109"/>
      <c r="I20" s="110"/>
      <c r="J20" s="106" t="s">
        <v>103</v>
      </c>
      <c r="K20" s="107"/>
      <c r="L20" s="108"/>
      <c r="M20" s="108"/>
      <c r="N20" s="107"/>
      <c r="O20" s="108"/>
      <c r="P20" s="109"/>
      <c r="Q20" s="110"/>
    </row>
    <row r="21" spans="2:17" ht="28.5">
      <c r="B21" s="68" t="s">
        <v>104</v>
      </c>
      <c r="C21" s="65" t="s">
        <v>86</v>
      </c>
      <c r="D21" s="98" t="s">
        <v>178</v>
      </c>
      <c r="E21" s="66"/>
      <c r="F21" s="65" t="s">
        <v>105</v>
      </c>
      <c r="G21" s="97" t="s">
        <v>173</v>
      </c>
      <c r="H21" s="67"/>
      <c r="I21" s="67"/>
      <c r="J21" s="68" t="s">
        <v>104</v>
      </c>
      <c r="K21" s="65" t="s">
        <v>86</v>
      </c>
      <c r="L21" s="66">
        <v>15</v>
      </c>
      <c r="M21" s="66"/>
      <c r="N21" s="65" t="s">
        <v>105</v>
      </c>
      <c r="O21" s="66">
        <v>16</v>
      </c>
      <c r="P21" s="67"/>
      <c r="Q21" s="67"/>
    </row>
    <row r="22" spans="2:17" ht="28.5">
      <c r="B22" s="68" t="s">
        <v>106</v>
      </c>
      <c r="C22" s="65" t="s">
        <v>86</v>
      </c>
      <c r="D22" s="98" t="s">
        <v>179</v>
      </c>
      <c r="E22" s="66"/>
      <c r="F22" s="65" t="s">
        <v>105</v>
      </c>
      <c r="G22" s="97" t="s">
        <v>174</v>
      </c>
      <c r="H22" s="67"/>
      <c r="I22" s="67"/>
      <c r="J22" s="68" t="s">
        <v>106</v>
      </c>
      <c r="K22" s="65" t="s">
        <v>86</v>
      </c>
      <c r="L22" s="66">
        <v>5</v>
      </c>
      <c r="M22" s="66"/>
      <c r="N22" s="65" t="s">
        <v>105</v>
      </c>
      <c r="O22" s="66">
        <v>5</v>
      </c>
      <c r="P22" s="67"/>
      <c r="Q22" s="67"/>
    </row>
    <row r="23" spans="2:17">
      <c r="B23" s="68" t="s">
        <v>184</v>
      </c>
      <c r="C23" s="65" t="s">
        <v>86</v>
      </c>
      <c r="D23" s="98" t="s">
        <v>185</v>
      </c>
      <c r="E23" s="99"/>
      <c r="F23" s="96"/>
      <c r="G23" s="98" t="s">
        <v>185</v>
      </c>
      <c r="H23" s="67"/>
      <c r="I23" s="67"/>
      <c r="J23" s="68" t="s">
        <v>200</v>
      </c>
      <c r="K23" s="65" t="s">
        <v>86</v>
      </c>
      <c r="L23" s="100" t="s">
        <v>201</v>
      </c>
      <c r="M23" s="66"/>
      <c r="N23" s="65"/>
      <c r="O23" s="100" t="s">
        <v>201</v>
      </c>
      <c r="P23" s="67"/>
      <c r="Q23" s="67"/>
    </row>
    <row r="24" spans="2:17" ht="18.75">
      <c r="B24" s="106" t="s">
        <v>107</v>
      </c>
      <c r="C24" s="107"/>
      <c r="D24" s="108"/>
      <c r="E24" s="108"/>
      <c r="F24" s="107"/>
      <c r="G24" s="108"/>
      <c r="H24" s="109"/>
      <c r="I24" s="110"/>
      <c r="J24" s="106" t="s">
        <v>107</v>
      </c>
      <c r="K24" s="107"/>
      <c r="L24" s="108"/>
      <c r="M24" s="108"/>
      <c r="N24" s="107"/>
      <c r="O24" s="108"/>
      <c r="P24" s="109"/>
      <c r="Q24" s="110"/>
    </row>
    <row r="25" spans="2:17">
      <c r="B25" s="68" t="s">
        <v>108</v>
      </c>
      <c r="C25" s="65" t="s">
        <v>86</v>
      </c>
      <c r="D25" s="69">
        <v>3000</v>
      </c>
      <c r="E25" s="66"/>
      <c r="F25" s="65" t="s">
        <v>109</v>
      </c>
      <c r="G25" s="66">
        <v>3100</v>
      </c>
      <c r="H25" s="67"/>
      <c r="I25" s="67"/>
      <c r="J25" s="68" t="s">
        <v>108</v>
      </c>
      <c r="K25" s="65" t="s">
        <v>86</v>
      </c>
      <c r="L25" s="69">
        <v>2300</v>
      </c>
      <c r="M25" s="66"/>
      <c r="N25" s="65" t="s">
        <v>109</v>
      </c>
      <c r="O25" s="66">
        <v>2350</v>
      </c>
      <c r="P25" s="67"/>
      <c r="Q25" s="67"/>
    </row>
    <row r="26" spans="2:17">
      <c r="B26" s="68" t="s">
        <v>110</v>
      </c>
      <c r="C26" s="65" t="s">
        <v>182</v>
      </c>
      <c r="D26" s="66">
        <v>18</v>
      </c>
      <c r="E26" s="66"/>
      <c r="F26" s="65" t="s">
        <v>112</v>
      </c>
      <c r="G26" s="91" t="s">
        <v>180</v>
      </c>
      <c r="H26" s="67"/>
      <c r="I26" s="67"/>
      <c r="J26" s="68" t="s">
        <v>110</v>
      </c>
      <c r="K26" s="65" t="s">
        <v>111</v>
      </c>
      <c r="L26" s="66">
        <v>16</v>
      </c>
      <c r="M26" s="66"/>
      <c r="N26" s="65" t="s">
        <v>112</v>
      </c>
      <c r="O26" s="66">
        <v>17</v>
      </c>
      <c r="P26" s="67"/>
      <c r="Q26" s="67"/>
    </row>
    <row r="27" spans="2:17">
      <c r="B27" s="68" t="s">
        <v>113</v>
      </c>
      <c r="C27" s="65" t="s">
        <v>182</v>
      </c>
      <c r="D27" s="66">
        <v>11</v>
      </c>
      <c r="E27" s="66"/>
      <c r="F27" s="65" t="s">
        <v>112</v>
      </c>
      <c r="G27" s="91" t="s">
        <v>181</v>
      </c>
      <c r="H27" s="67"/>
      <c r="I27" s="67"/>
      <c r="J27" s="68" t="s">
        <v>113</v>
      </c>
      <c r="K27" s="65" t="s">
        <v>111</v>
      </c>
      <c r="L27" s="66">
        <v>12</v>
      </c>
      <c r="M27" s="66"/>
      <c r="N27" s="65" t="s">
        <v>112</v>
      </c>
      <c r="O27" s="66">
        <v>12</v>
      </c>
      <c r="P27" s="67"/>
      <c r="Q27" s="67"/>
    </row>
    <row r="28" spans="2:17" ht="18.75">
      <c r="B28" s="106" t="s">
        <v>114</v>
      </c>
      <c r="C28" s="107"/>
      <c r="D28" s="108"/>
      <c r="E28" s="108"/>
      <c r="F28" s="107"/>
      <c r="G28" s="108"/>
      <c r="H28" s="109"/>
      <c r="I28" s="110"/>
      <c r="J28" s="106" t="s">
        <v>114</v>
      </c>
      <c r="K28" s="107"/>
      <c r="L28" s="108"/>
      <c r="M28" s="108"/>
      <c r="N28" s="107"/>
      <c r="O28" s="108"/>
      <c r="P28" s="109"/>
      <c r="Q28" s="110"/>
    </row>
    <row r="29" spans="2:17" ht="38.25">
      <c r="B29" s="68" t="s">
        <v>115</v>
      </c>
      <c r="C29" s="92" t="s">
        <v>183</v>
      </c>
      <c r="D29" s="66"/>
      <c r="E29" s="66" t="s">
        <v>116</v>
      </c>
      <c r="F29" s="65"/>
      <c r="G29" s="66" t="s">
        <v>102</v>
      </c>
      <c r="H29" s="67"/>
      <c r="I29" s="67"/>
      <c r="J29" s="68" t="s">
        <v>207</v>
      </c>
      <c r="K29" s="95" t="s">
        <v>208</v>
      </c>
      <c r="L29" s="66"/>
      <c r="M29" s="66" t="s">
        <v>116</v>
      </c>
      <c r="N29" s="65"/>
      <c r="O29" s="66" t="s">
        <v>102</v>
      </c>
      <c r="P29" s="67"/>
      <c r="Q29" s="67"/>
    </row>
    <row r="30" spans="2:17" ht="18.75">
      <c r="B30" s="106" t="s">
        <v>117</v>
      </c>
      <c r="C30" s="107"/>
      <c r="D30" s="108"/>
      <c r="E30" s="108"/>
      <c r="F30" s="107"/>
      <c r="G30" s="108"/>
      <c r="H30" s="109"/>
      <c r="I30" s="110"/>
      <c r="J30" s="106" t="s">
        <v>117</v>
      </c>
      <c r="K30" s="107"/>
      <c r="L30" s="108"/>
      <c r="M30" s="108"/>
      <c r="N30" s="107"/>
      <c r="O30" s="108"/>
      <c r="P30" s="109"/>
      <c r="Q30" s="110"/>
    </row>
    <row r="31" spans="2:17">
      <c r="B31" s="68" t="s">
        <v>118</v>
      </c>
      <c r="C31" s="65" t="s">
        <v>86</v>
      </c>
      <c r="D31" s="69">
        <v>128</v>
      </c>
      <c r="E31" s="66"/>
      <c r="F31" s="65" t="s">
        <v>119</v>
      </c>
      <c r="G31" s="66">
        <v>128</v>
      </c>
      <c r="H31" s="65"/>
      <c r="I31" s="65"/>
      <c r="J31" s="68" t="s">
        <v>118</v>
      </c>
      <c r="K31" s="65" t="s">
        <v>86</v>
      </c>
      <c r="L31" s="69">
        <v>32</v>
      </c>
      <c r="M31" s="66"/>
      <c r="N31" s="65" t="s">
        <v>119</v>
      </c>
      <c r="O31" s="66">
        <v>32</v>
      </c>
      <c r="P31" s="65"/>
      <c r="Q31" s="65"/>
    </row>
    <row r="32" spans="2:17">
      <c r="B32" s="68" t="s">
        <v>120</v>
      </c>
      <c r="C32" s="65" t="s">
        <v>86</v>
      </c>
      <c r="D32" s="66">
        <v>5</v>
      </c>
      <c r="E32" s="66"/>
      <c r="F32" s="65" t="s">
        <v>119</v>
      </c>
      <c r="G32" s="66">
        <v>6</v>
      </c>
      <c r="H32" s="65"/>
      <c r="I32" s="65"/>
      <c r="J32" s="68" t="s">
        <v>120</v>
      </c>
      <c r="K32" s="65" t="s">
        <v>86</v>
      </c>
      <c r="L32" s="66">
        <v>3</v>
      </c>
      <c r="M32" s="66"/>
      <c r="N32" s="65" t="s">
        <v>119</v>
      </c>
      <c r="O32" s="66">
        <v>3</v>
      </c>
      <c r="P32" s="65"/>
      <c r="Q32" s="65"/>
    </row>
    <row r="33" spans="2:17" ht="37.5">
      <c r="B33" s="106" t="s">
        <v>188</v>
      </c>
      <c r="C33" s="107"/>
      <c r="D33" s="108"/>
      <c r="E33" s="108"/>
      <c r="F33" s="107"/>
      <c r="G33" s="108"/>
      <c r="H33" s="107"/>
      <c r="I33" s="112"/>
      <c r="J33" s="106" t="s">
        <v>121</v>
      </c>
      <c r="K33" s="107"/>
      <c r="L33" s="108"/>
      <c r="M33" s="108"/>
      <c r="N33" s="107"/>
      <c r="O33" s="108"/>
      <c r="P33" s="107"/>
      <c r="Q33" s="112"/>
    </row>
    <row r="34" spans="2:17">
      <c r="B34" s="68" t="s">
        <v>122</v>
      </c>
      <c r="C34" s="65" t="s">
        <v>86</v>
      </c>
      <c r="D34" s="69" t="s">
        <v>175</v>
      </c>
      <c r="E34" s="66"/>
      <c r="F34" s="65"/>
      <c r="G34" s="66" t="s">
        <v>102</v>
      </c>
      <c r="H34" s="65"/>
      <c r="I34" s="65"/>
      <c r="J34" s="68" t="s">
        <v>122</v>
      </c>
      <c r="K34" s="65" t="s">
        <v>86</v>
      </c>
      <c r="L34" s="69" t="s">
        <v>175</v>
      </c>
      <c r="M34" s="66"/>
      <c r="N34" s="65"/>
      <c r="O34" s="66" t="s">
        <v>102</v>
      </c>
      <c r="P34" s="65"/>
      <c r="Q34" s="65"/>
    </row>
    <row r="35" spans="2:17">
      <c r="B35" s="68" t="s">
        <v>123</v>
      </c>
      <c r="C35" s="65"/>
      <c r="D35" s="66"/>
      <c r="E35" s="66" t="s">
        <v>116</v>
      </c>
      <c r="F35" s="65"/>
      <c r="G35" s="66" t="s">
        <v>102</v>
      </c>
      <c r="H35" s="65"/>
      <c r="I35" s="65"/>
      <c r="J35" s="68"/>
      <c r="K35" s="65"/>
      <c r="L35" s="66"/>
      <c r="M35" s="66"/>
      <c r="N35" s="65"/>
      <c r="O35" s="66"/>
      <c r="P35" s="65"/>
      <c r="Q35" s="65"/>
    </row>
    <row r="36" spans="2:17" ht="28.5">
      <c r="B36" s="68" t="s">
        <v>191</v>
      </c>
      <c r="C36" s="65"/>
      <c r="D36" s="66"/>
      <c r="E36" s="66" t="s">
        <v>116</v>
      </c>
      <c r="F36" s="65"/>
      <c r="G36" s="66" t="s">
        <v>102</v>
      </c>
      <c r="H36" s="65"/>
      <c r="I36" s="65"/>
      <c r="J36" s="68" t="s">
        <v>124</v>
      </c>
      <c r="K36" s="65"/>
      <c r="L36" s="66"/>
      <c r="M36" s="66" t="s">
        <v>116</v>
      </c>
      <c r="N36" s="65"/>
      <c r="O36" s="66" t="s">
        <v>102</v>
      </c>
      <c r="P36" s="65"/>
      <c r="Q36" s="65"/>
    </row>
    <row r="37" spans="2:17">
      <c r="B37" s="68" t="s">
        <v>192</v>
      </c>
      <c r="C37" s="65"/>
      <c r="D37" s="66"/>
      <c r="E37" s="66" t="s">
        <v>116</v>
      </c>
      <c r="F37" s="65"/>
      <c r="G37" s="66" t="s">
        <v>102</v>
      </c>
      <c r="H37" s="65"/>
      <c r="I37" s="65"/>
      <c r="J37" s="68" t="s">
        <v>192</v>
      </c>
      <c r="K37" s="65"/>
      <c r="L37" s="66"/>
      <c r="M37" s="66" t="s">
        <v>116</v>
      </c>
      <c r="N37" s="65"/>
      <c r="O37" s="66" t="s">
        <v>102</v>
      </c>
      <c r="P37" s="65"/>
      <c r="Q37" s="65"/>
    </row>
    <row r="38" spans="2:17" ht="84">
      <c r="B38" s="94" t="s">
        <v>189</v>
      </c>
      <c r="C38" s="65"/>
      <c r="D38" s="66"/>
      <c r="E38" s="66" t="s">
        <v>116</v>
      </c>
      <c r="F38" s="65"/>
      <c r="G38" s="66" t="s">
        <v>102</v>
      </c>
      <c r="H38" s="65"/>
      <c r="I38" s="65"/>
      <c r="J38" s="101" t="s">
        <v>203</v>
      </c>
      <c r="K38" s="65"/>
      <c r="L38" s="66"/>
      <c r="M38" s="66" t="s">
        <v>116</v>
      </c>
      <c r="N38" s="65"/>
      <c r="O38" s="66" t="s">
        <v>102</v>
      </c>
      <c r="P38" s="65"/>
      <c r="Q38" s="65"/>
    </row>
    <row r="39" spans="2:17" ht="36">
      <c r="B39" s="94" t="s">
        <v>190</v>
      </c>
      <c r="C39" s="65"/>
      <c r="D39" s="66"/>
      <c r="E39" s="66" t="s">
        <v>116</v>
      </c>
      <c r="F39" s="65"/>
      <c r="G39" s="66" t="s">
        <v>102</v>
      </c>
      <c r="H39" s="65"/>
      <c r="I39" s="65"/>
      <c r="J39" s="101" t="s">
        <v>204</v>
      </c>
      <c r="K39" s="65"/>
      <c r="L39" s="66"/>
      <c r="M39" s="66" t="s">
        <v>116</v>
      </c>
      <c r="N39" s="65"/>
      <c r="O39" s="66" t="s">
        <v>102</v>
      </c>
      <c r="P39" s="65"/>
      <c r="Q39" s="65"/>
    </row>
    <row r="40" spans="2:17">
      <c r="B40" s="68" t="s">
        <v>125</v>
      </c>
      <c r="C40" s="65"/>
      <c r="D40" s="66"/>
      <c r="E40" s="66" t="s">
        <v>116</v>
      </c>
      <c r="F40" s="65"/>
      <c r="G40" s="66" t="s">
        <v>102</v>
      </c>
      <c r="H40" s="65"/>
      <c r="I40" s="65"/>
      <c r="J40" s="68" t="s">
        <v>125</v>
      </c>
      <c r="K40" s="65"/>
      <c r="L40" s="66"/>
      <c r="M40" s="66" t="s">
        <v>116</v>
      </c>
      <c r="N40" s="65"/>
      <c r="O40" s="66" t="s">
        <v>102</v>
      </c>
      <c r="P40" s="65"/>
      <c r="Q40" s="65"/>
    </row>
    <row r="41" spans="2:17">
      <c r="B41" s="68" t="s">
        <v>126</v>
      </c>
      <c r="C41" s="65"/>
      <c r="D41" s="66"/>
      <c r="E41" s="66" t="s">
        <v>116</v>
      </c>
      <c r="F41" s="65"/>
      <c r="G41" s="66" t="s">
        <v>102</v>
      </c>
      <c r="H41" s="65"/>
      <c r="I41" s="65"/>
      <c r="J41" s="68" t="s">
        <v>126</v>
      </c>
      <c r="K41" s="65"/>
      <c r="L41" s="66"/>
      <c r="M41" s="66" t="s">
        <v>116</v>
      </c>
      <c r="N41" s="65"/>
      <c r="O41" s="66" t="s">
        <v>102</v>
      </c>
      <c r="P41" s="65"/>
      <c r="Q41" s="65"/>
    </row>
    <row r="42" spans="2:17" ht="28.5">
      <c r="B42" s="68" t="s">
        <v>176</v>
      </c>
      <c r="C42" s="65"/>
      <c r="D42" s="66"/>
      <c r="E42" s="66" t="s">
        <v>116</v>
      </c>
      <c r="F42" s="65"/>
      <c r="G42" s="66" t="s">
        <v>102</v>
      </c>
      <c r="H42" s="65"/>
      <c r="I42" s="65"/>
      <c r="J42" s="68" t="s">
        <v>176</v>
      </c>
      <c r="K42" s="65"/>
      <c r="L42" s="66"/>
      <c r="M42" s="66" t="s">
        <v>116</v>
      </c>
      <c r="N42" s="65"/>
      <c r="O42" s="66" t="s">
        <v>102</v>
      </c>
      <c r="P42" s="65"/>
      <c r="Q42" s="65"/>
    </row>
    <row r="43" spans="2:17">
      <c r="B43" s="68" t="s">
        <v>127</v>
      </c>
      <c r="C43" s="65"/>
      <c r="D43" s="66"/>
      <c r="E43" s="66" t="s">
        <v>116</v>
      </c>
      <c r="F43" s="65"/>
      <c r="G43" s="66" t="s">
        <v>102</v>
      </c>
      <c r="H43" s="65"/>
      <c r="I43" s="65"/>
      <c r="J43" s="68" t="s">
        <v>127</v>
      </c>
      <c r="K43" s="65"/>
      <c r="L43" s="66"/>
      <c r="M43" s="66" t="s">
        <v>116</v>
      </c>
      <c r="N43" s="65"/>
      <c r="O43" s="66" t="s">
        <v>102</v>
      </c>
      <c r="P43" s="65"/>
      <c r="Q43" s="65"/>
    </row>
    <row r="44" spans="2:17" ht="38.25">
      <c r="B44" s="68" t="s">
        <v>128</v>
      </c>
      <c r="C44" s="102" t="s">
        <v>177</v>
      </c>
      <c r="D44" s="103"/>
      <c r="E44" s="66" t="s">
        <v>116</v>
      </c>
      <c r="F44" s="65"/>
      <c r="G44" s="66" t="s">
        <v>102</v>
      </c>
      <c r="H44" s="65"/>
      <c r="I44" s="65"/>
      <c r="J44" s="68" t="s">
        <v>128</v>
      </c>
      <c r="K44" s="104" t="s">
        <v>205</v>
      </c>
      <c r="L44" s="70"/>
      <c r="M44" s="66" t="s">
        <v>116</v>
      </c>
      <c r="N44" s="65"/>
      <c r="O44" s="66" t="s">
        <v>102</v>
      </c>
      <c r="P44" s="65"/>
      <c r="Q44" s="65"/>
    </row>
    <row r="45" spans="2:17" ht="18.75">
      <c r="B45" s="106" t="s">
        <v>197</v>
      </c>
      <c r="C45" s="107"/>
      <c r="D45" s="108"/>
      <c r="E45" s="108"/>
      <c r="F45" s="107"/>
      <c r="G45" s="108"/>
      <c r="H45" s="109"/>
      <c r="I45" s="110"/>
      <c r="J45" s="106" t="s">
        <v>197</v>
      </c>
      <c r="K45" s="107"/>
      <c r="L45" s="107"/>
      <c r="M45" s="107"/>
      <c r="N45" s="107"/>
      <c r="O45" s="107"/>
      <c r="P45" s="107"/>
      <c r="Q45" s="112"/>
    </row>
    <row r="46" spans="2:17" ht="85.5">
      <c r="B46" s="68" t="s">
        <v>198</v>
      </c>
      <c r="C46" s="65"/>
      <c r="D46" s="69"/>
      <c r="E46" s="66" t="s">
        <v>116</v>
      </c>
      <c r="F46" s="65"/>
      <c r="G46" s="66" t="s">
        <v>102</v>
      </c>
      <c r="H46" s="65"/>
      <c r="I46" s="65"/>
      <c r="J46" s="104" t="s">
        <v>206</v>
      </c>
      <c r="K46" s="105"/>
      <c r="L46" s="105"/>
      <c r="M46" s="66" t="s">
        <v>116</v>
      </c>
      <c r="N46" s="65"/>
      <c r="O46" s="66" t="s">
        <v>102</v>
      </c>
      <c r="P46" s="105"/>
      <c r="Q46" s="105"/>
    </row>
  </sheetData>
  <sheetProtection password="D27C" sheet="1"/>
  <mergeCells count="6">
    <mergeCell ref="B3:F3"/>
    <mergeCell ref="H3:I3"/>
    <mergeCell ref="B4:F4"/>
    <mergeCell ref="P3:Q3"/>
    <mergeCell ref="J3:N3"/>
    <mergeCell ref="J4:N4"/>
  </mergeCells>
  <phoneticPr fontId="16" type="noConversion"/>
  <pageMargins left="0.39370078740157483" right="0.39370078740157483" top="0.6692913385826772" bottom="0.6692913385826772" header="0.39370078740157483" footer="0.39370078740157483"/>
  <pageSetup paperSize="9" scale="57" firstPageNumber="0" fitToWidth="2" orientation="portrait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O20"/>
  <sheetViews>
    <sheetView tabSelected="1" view="pageBreakPreview" topLeftCell="A4" zoomScale="115" zoomScaleNormal="100" workbookViewId="0">
      <selection activeCell="F10" sqref="F10"/>
    </sheetView>
  </sheetViews>
  <sheetFormatPr defaultRowHeight="12.75"/>
  <cols>
    <col min="1" max="1" width="20.5703125" style="1" customWidth="1"/>
    <col min="2" max="2" width="6.42578125" style="1" customWidth="1"/>
    <col min="3" max="3" width="17.7109375" style="1" customWidth="1"/>
    <col min="4" max="4" width="13.7109375" style="1" customWidth="1"/>
    <col min="5" max="5" width="23.7109375" style="1" customWidth="1"/>
    <col min="6" max="6" width="17.5703125" style="1" customWidth="1"/>
    <col min="7" max="7" width="7.5703125" style="1" customWidth="1"/>
    <col min="8" max="8" width="11.140625" style="1" customWidth="1"/>
    <col min="9" max="9" width="24.7109375" style="1" customWidth="1"/>
    <col min="10" max="10" width="20.5703125" style="1" customWidth="1"/>
    <col min="11" max="11" width="4.140625" style="1" customWidth="1"/>
    <col min="12" max="12" width="9.5703125" style="1" bestFit="1" customWidth="1"/>
    <col min="13" max="16384" width="9.140625" style="1"/>
  </cols>
  <sheetData>
    <row r="1" spans="1:15" ht="25.5">
      <c r="A1" s="71" t="s">
        <v>129</v>
      </c>
      <c r="B1" s="71"/>
      <c r="C1" s="71"/>
    </row>
    <row r="2" spans="1:15" ht="15.75" customHeight="1">
      <c r="A2" s="4" t="s">
        <v>130</v>
      </c>
    </row>
    <row r="3" spans="1:15" ht="9.75" customHeight="1">
      <c r="D3" s="72"/>
    </row>
    <row r="4" spans="1:15">
      <c r="A4" s="73" t="s">
        <v>131</v>
      </c>
      <c r="B4" s="74">
        <v>1</v>
      </c>
      <c r="C4" s="74">
        <v>2</v>
      </c>
      <c r="D4" s="74">
        <v>3</v>
      </c>
      <c r="E4" s="74">
        <v>4</v>
      </c>
      <c r="F4" s="74">
        <v>5</v>
      </c>
      <c r="G4" s="74">
        <v>6</v>
      </c>
      <c r="H4" s="74">
        <v>7</v>
      </c>
      <c r="I4" s="74">
        <v>8</v>
      </c>
      <c r="J4" s="74">
        <v>9</v>
      </c>
    </row>
    <row r="5" spans="1:15" ht="51">
      <c r="A5" s="90" t="s">
        <v>132</v>
      </c>
      <c r="B5" s="76" t="s">
        <v>133</v>
      </c>
      <c r="C5" s="77" t="s">
        <v>219</v>
      </c>
      <c r="D5" s="77" t="s">
        <v>218</v>
      </c>
      <c r="E5" s="77" t="s">
        <v>217</v>
      </c>
      <c r="F5" s="77" t="s">
        <v>216</v>
      </c>
      <c r="G5" s="77" t="s">
        <v>134</v>
      </c>
      <c r="H5" s="77" t="s">
        <v>135</v>
      </c>
      <c r="I5" s="77" t="s">
        <v>215</v>
      </c>
      <c r="J5" s="77" t="s">
        <v>214</v>
      </c>
    </row>
    <row r="6" spans="1:15" ht="28.5" customHeight="1">
      <c r="A6" s="85" t="s">
        <v>169</v>
      </c>
      <c r="B6" s="76">
        <f>'1a - Cenowo-Techniczny'!D7</f>
        <v>6</v>
      </c>
      <c r="C6" s="77" t="s">
        <v>166</v>
      </c>
      <c r="D6" s="78"/>
      <c r="E6" s="79">
        <f>(D6*24)</f>
        <v>0</v>
      </c>
      <c r="F6" s="80">
        <f>E6*B6</f>
        <v>0</v>
      </c>
      <c r="G6" s="81">
        <v>0.23</v>
      </c>
      <c r="H6" s="80">
        <f>(F6*G6)</f>
        <v>0</v>
      </c>
      <c r="I6" s="80">
        <f>(F6+H6)</f>
        <v>0</v>
      </c>
      <c r="J6" s="80">
        <f>I6</f>
        <v>0</v>
      </c>
    </row>
    <row r="7" spans="1:15" ht="38.25">
      <c r="A7" s="85" t="s">
        <v>211</v>
      </c>
      <c r="B7" s="76">
        <f>'1a - Cenowo-Techniczny'!D28</f>
        <v>65</v>
      </c>
      <c r="C7" s="82"/>
      <c r="D7" s="78"/>
      <c r="E7" s="79">
        <f>(D7*24)</f>
        <v>0</v>
      </c>
      <c r="F7" s="80">
        <f>E7*B7</f>
        <v>0</v>
      </c>
      <c r="G7" s="81">
        <v>0.23</v>
      </c>
      <c r="H7" s="80">
        <f>(F7*G7)</f>
        <v>0</v>
      </c>
      <c r="I7" s="80">
        <f>(F7+H7)</f>
        <v>0</v>
      </c>
      <c r="J7" s="80">
        <f>I7+(B7*C7)*1.23</f>
        <v>0</v>
      </c>
      <c r="M7" s="114"/>
      <c r="N7" s="114"/>
      <c r="O7" s="114"/>
    </row>
    <row r="8" spans="1:15" ht="39" thickBot="1">
      <c r="A8" s="89" t="s">
        <v>210</v>
      </c>
      <c r="B8" s="76">
        <f>'1a - Cenowo-Techniczny'!D29</f>
        <v>11</v>
      </c>
      <c r="C8" s="82"/>
      <c r="D8" s="78"/>
      <c r="E8" s="79">
        <f>(D8*24)</f>
        <v>0</v>
      </c>
      <c r="F8" s="80">
        <f>E8*B8</f>
        <v>0</v>
      </c>
      <c r="G8" s="81">
        <v>0.23</v>
      </c>
      <c r="H8" s="80">
        <f>(F8*G8)</f>
        <v>0</v>
      </c>
      <c r="I8" s="80">
        <f>(F8+H8)</f>
        <v>0</v>
      </c>
      <c r="J8" s="80">
        <f>I8+(B8*C8)*1.23</f>
        <v>0</v>
      </c>
      <c r="M8" s="114"/>
      <c r="N8" s="114"/>
      <c r="O8" s="114"/>
    </row>
    <row r="9" spans="1:15" ht="39" thickBot="1">
      <c r="A9" s="89" t="s">
        <v>212</v>
      </c>
      <c r="B9" s="76">
        <f>90-(B8+B7)</f>
        <v>14</v>
      </c>
      <c r="C9" s="77" t="s">
        <v>166</v>
      </c>
      <c r="D9" s="78"/>
      <c r="E9" s="79">
        <f>(D9*24)</f>
        <v>0</v>
      </c>
      <c r="F9" s="80">
        <f>E9*B9</f>
        <v>0</v>
      </c>
      <c r="G9" s="81">
        <v>0.23</v>
      </c>
      <c r="H9" s="80">
        <f>(F9*G9)</f>
        <v>0</v>
      </c>
      <c r="I9" s="80">
        <f>(F9+H9)</f>
        <v>0</v>
      </c>
      <c r="J9" s="80">
        <f>I9</f>
        <v>0</v>
      </c>
    </row>
    <row r="10" spans="1:15" ht="32.25" customHeight="1" thickBot="1">
      <c r="A10" s="89" t="s">
        <v>209</v>
      </c>
      <c r="B10" s="76">
        <f>'1a - Cenowo-Techniczny'!D24</f>
        <v>82</v>
      </c>
      <c r="C10" s="77" t="s">
        <v>166</v>
      </c>
      <c r="D10" s="78"/>
      <c r="E10" s="79">
        <f>(D10*24)</f>
        <v>0</v>
      </c>
      <c r="F10" s="80">
        <f>E10*B10</f>
        <v>0</v>
      </c>
      <c r="G10" s="81">
        <v>0.23</v>
      </c>
      <c r="H10" s="80">
        <f>(F10*G10)</f>
        <v>0</v>
      </c>
      <c r="I10" s="80">
        <f>(F10+H10)</f>
        <v>0</v>
      </c>
      <c r="J10" s="80">
        <f>I10</f>
        <v>0</v>
      </c>
    </row>
    <row r="11" spans="1:15" ht="27" customHeight="1">
      <c r="B11" s="3"/>
      <c r="C11" s="3"/>
      <c r="D11" s="3"/>
      <c r="F11" s="84">
        <f>SUM(F6:F10)</f>
        <v>0</v>
      </c>
      <c r="I11" s="83" t="s">
        <v>136</v>
      </c>
      <c r="J11" s="79">
        <f>SUM(J6:J10)</f>
        <v>0</v>
      </c>
    </row>
    <row r="12" spans="1:15" ht="13.5" customHeight="1">
      <c r="B12" s="3"/>
      <c r="C12" s="3" t="s">
        <v>137</v>
      </c>
      <c r="D12" s="3"/>
      <c r="I12" s="116"/>
      <c r="J12" s="117"/>
      <c r="L12" s="72"/>
      <c r="M12" s="115"/>
    </row>
    <row r="13" spans="1:15" ht="38.25">
      <c r="A13" s="42" t="str">
        <f>'1a - Cenowo-Techniczny'!L28</f>
        <v>sugerowany Samsung Galaxy S10e (kolor czarny)</v>
      </c>
      <c r="B13" s="86"/>
      <c r="C13" s="131"/>
      <c r="D13" s="131"/>
      <c r="E13" s="1">
        <f>IF(C7&gt;150,"BŁĄD - WARTOŚĆ MAX 150",C7)</f>
        <v>0</v>
      </c>
      <c r="F13" s="118"/>
      <c r="G13" s="118"/>
      <c r="H13" s="118"/>
      <c r="I13" s="119"/>
      <c r="J13" s="120"/>
    </row>
    <row r="14" spans="1:15" ht="38.25">
      <c r="A14" s="42" t="str">
        <f>'1a - Cenowo-Techniczny'!L29</f>
        <v>sugerowany Samsung Galaxy Xcover 4s (kolor czarny)</v>
      </c>
      <c r="C14" s="131"/>
      <c r="D14" s="131"/>
      <c r="E14" s="1">
        <f>IF(C8&gt;150,"BŁĄD - WARTOŚĆ MAX 150",C8)</f>
        <v>0</v>
      </c>
      <c r="F14" s="121"/>
      <c r="G14" s="118"/>
      <c r="H14" s="118"/>
      <c r="I14" s="119"/>
      <c r="J14" s="120"/>
    </row>
    <row r="15" spans="1:15" ht="34.5" customHeight="1">
      <c r="F15" s="122"/>
      <c r="G15" s="118"/>
      <c r="H15" s="118"/>
      <c r="I15" s="123"/>
      <c r="J15" s="120"/>
    </row>
    <row r="16" spans="1:15" ht="18.75" customHeight="1">
      <c r="C16" s="4" t="s">
        <v>138</v>
      </c>
      <c r="J16" s="113"/>
      <c r="L16" s="88"/>
      <c r="M16" s="115"/>
    </row>
    <row r="17" spans="3:10">
      <c r="C17" s="1" t="s">
        <v>170</v>
      </c>
      <c r="J17" s="87"/>
    </row>
    <row r="19" spans="3:10" ht="66" customHeight="1">
      <c r="I19" s="1" t="s">
        <v>139</v>
      </c>
    </row>
    <row r="20" spans="3:10">
      <c r="I20" s="1" t="s">
        <v>140</v>
      </c>
    </row>
  </sheetData>
  <sheetProtection password="D67F" sheet="1"/>
  <protectedRanges>
    <protectedRange password="D67F" sqref="C7:C8 D6:D10 C13:C14" name="Zakres1"/>
  </protectedRanges>
  <mergeCells count="2">
    <mergeCell ref="C13:D13"/>
    <mergeCell ref="C14:D14"/>
  </mergeCells>
  <phoneticPr fontId="16" type="noConversion"/>
  <conditionalFormatting sqref="E13">
    <cfRule type="cellIs" dxfId="1" priority="1" stopIfTrue="1" operator="greaterThan">
      <formula>150</formula>
    </cfRule>
  </conditionalFormatting>
  <conditionalFormatting sqref="E14">
    <cfRule type="cellIs" dxfId="0" priority="2" stopIfTrue="1" operator="greaterThan">
      <formula>100</formula>
    </cfRule>
  </conditionalFormatting>
  <pageMargins left="0.39370078740157483" right="0.39370078740157483" top="0.39370078740157483" bottom="0.39370078740157483" header="0.51181102362204722" footer="0.51181102362204722"/>
  <pageSetup paperSize="9" scale="86" firstPageNumber="0" orientation="landscape" verticalDpi="300" r:id="rId1"/>
  <headerFooter>
    <oddHeader>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58ED5"/>
  </sheetPr>
  <dimension ref="C1"/>
  <sheetViews>
    <sheetView topLeftCell="B1" zoomScale="130" zoomScaleNormal="130" workbookViewId="0">
      <selection activeCell="C1" sqref="C1"/>
    </sheetView>
  </sheetViews>
  <sheetFormatPr defaultColWidth="8.7109375" defaultRowHeight="12.75"/>
  <cols>
    <col min="1" max="1" width="2" customWidth="1"/>
  </cols>
  <sheetData>
    <row r="1" spans="3:3">
      <c r="C1" t="s">
        <v>220</v>
      </c>
    </row>
  </sheetData>
  <sheetProtection password="F27F" sheet="1"/>
  <phoneticPr fontId="16" type="noConversion"/>
  <pageMargins left="0.55138888888888904" right="0.55138888888888904" top="0.78749999999999998" bottom="0.78749999999999998" header="0.51180555555555496" footer="0.51180555555555496"/>
  <pageSetup paperSize="9" firstPageNumber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1a - Cenowo-Techniczny</vt:lpstr>
      <vt:lpstr>1b Parametry techniczne</vt:lpstr>
      <vt:lpstr>1c - Cenowy</vt:lpstr>
      <vt:lpstr>1 d - Obrys budynków ŚCO</vt:lpstr>
      <vt:lpstr>'1b Parametry techniczne'!Obszar_wydruku</vt:lpstr>
      <vt:lpstr>'1c - Cenowy'!Obszar_wydruku</vt:lpstr>
    </vt:vector>
  </TitlesOfParts>
  <Company>ŚCO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Samoń</dc:creator>
  <cp:lastModifiedBy>Klimczak Mariusz</cp:lastModifiedBy>
  <cp:revision>4</cp:revision>
  <cp:lastPrinted>2019-12-03T07:44:13Z</cp:lastPrinted>
  <dcterms:created xsi:type="dcterms:W3CDTF">2000-08-01T11:59:32Z</dcterms:created>
  <dcterms:modified xsi:type="dcterms:W3CDTF">2019-12-10T08:12:39Z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ŚCO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